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litėlė\Desktop\"/>
    </mc:Choice>
  </mc:AlternateContent>
  <bookViews>
    <workbookView xWindow="0" yWindow="0" windowWidth="20490" windowHeight="7650"/>
  </bookViews>
  <sheets>
    <sheet name="po 7 cnt " sheetId="6" r:id="rId1"/>
    <sheet name="lėšų poreikis  ugdymo įstaigai" sheetId="8" r:id="rId2"/>
  </sheets>
  <definedNames>
    <definedName name="_xlnm._FilterDatabase" localSheetId="0" hidden="1">'po 7 cnt '!$A$1:$H$176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6" i="6" l="1"/>
  <c r="I176" i="6" s="1"/>
  <c r="I175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2" i="6"/>
  <c r="G2" i="6" s="1"/>
  <c r="H2" i="6" s="1"/>
  <c r="D170" i="6" l="1"/>
  <c r="G166" i="6"/>
  <c r="H166" i="6" s="1"/>
  <c r="G165" i="6"/>
  <c r="H165" i="6" s="1"/>
  <c r="G162" i="6"/>
  <c r="H162" i="6" s="1"/>
  <c r="G161" i="6"/>
  <c r="H161" i="6" s="1"/>
  <c r="G158" i="6"/>
  <c r="H158" i="6" s="1"/>
  <c r="G154" i="6"/>
  <c r="H154" i="6" s="1"/>
  <c r="G150" i="6"/>
  <c r="H150" i="6" s="1"/>
  <c r="G149" i="6"/>
  <c r="H149" i="6" s="1"/>
  <c r="G146" i="6"/>
  <c r="H146" i="6" s="1"/>
  <c r="G145" i="6"/>
  <c r="H145" i="6" s="1"/>
  <c r="G142" i="6"/>
  <c r="H142" i="6" s="1"/>
  <c r="G138" i="6"/>
  <c r="H138" i="6" s="1"/>
  <c r="G136" i="6"/>
  <c r="H136" i="6" s="1"/>
  <c r="G129" i="6"/>
  <c r="H129" i="6" s="1"/>
  <c r="G125" i="6"/>
  <c r="H125" i="6" s="1"/>
  <c r="G120" i="6"/>
  <c r="H120" i="6" s="1"/>
  <c r="G116" i="6"/>
  <c r="H116" i="6" s="1"/>
  <c r="G113" i="6"/>
  <c r="H113" i="6" s="1"/>
  <c r="G109" i="6"/>
  <c r="H109" i="6" s="1"/>
  <c r="G104" i="6"/>
  <c r="H104" i="6" s="1"/>
  <c r="G100" i="6"/>
  <c r="H100" i="6" s="1"/>
  <c r="G97" i="6"/>
  <c r="H97" i="6" s="1"/>
  <c r="G93" i="6"/>
  <c r="H93" i="6" s="1"/>
  <c r="G64" i="6"/>
  <c r="H64" i="6" s="1"/>
  <c r="G60" i="6"/>
  <c r="H60" i="6" s="1"/>
  <c r="G56" i="6"/>
  <c r="H56" i="6" s="1"/>
  <c r="G52" i="6"/>
  <c r="H52" i="6" s="1"/>
  <c r="G48" i="6"/>
  <c r="H48" i="6" s="1"/>
  <c r="G44" i="6"/>
  <c r="H44" i="6" s="1"/>
  <c r="G42" i="6"/>
  <c r="H42" i="6" s="1"/>
  <c r="G40" i="6"/>
  <c r="H40" i="6" s="1"/>
  <c r="G36" i="6"/>
  <c r="H36" i="6" s="1"/>
  <c r="G32" i="6"/>
  <c r="H32" i="6" s="1"/>
  <c r="G28" i="6"/>
  <c r="H28" i="6" s="1"/>
  <c r="G24" i="6"/>
  <c r="H24" i="6" s="1"/>
  <c r="G20" i="6"/>
  <c r="H20" i="6" s="1"/>
  <c r="G16" i="6"/>
  <c r="H16" i="6" s="1"/>
  <c r="G12" i="6"/>
  <c r="H12" i="6" s="1"/>
  <c r="G8" i="6"/>
  <c r="H8" i="6" s="1"/>
  <c r="G4" i="6"/>
  <c r="H4" i="6" s="1"/>
  <c r="G30" i="6" l="1"/>
  <c r="H30" i="6" s="1"/>
  <c r="G41" i="6"/>
  <c r="H41" i="6" s="1"/>
  <c r="G155" i="6"/>
  <c r="H155" i="6" s="1"/>
  <c r="G6" i="6"/>
  <c r="H6" i="6" s="1"/>
  <c r="G62" i="6"/>
  <c r="H62" i="6" s="1"/>
  <c r="G159" i="6"/>
  <c r="H159" i="6" s="1"/>
  <c r="G29" i="6"/>
  <c r="H29" i="6" s="1"/>
  <c r="G61" i="6"/>
  <c r="H61" i="6" s="1"/>
  <c r="G76" i="6"/>
  <c r="H76" i="6" s="1"/>
  <c r="G95" i="6"/>
  <c r="H95" i="6" s="1"/>
  <c r="G111" i="6"/>
  <c r="H111" i="6" s="1"/>
  <c r="G127" i="6"/>
  <c r="H127" i="6" s="1"/>
  <c r="G143" i="6"/>
  <c r="H143" i="6" s="1"/>
  <c r="G13" i="6"/>
  <c r="H13" i="6" s="1"/>
  <c r="G5" i="6"/>
  <c r="H5" i="6" s="1"/>
  <c r="G14" i="6"/>
  <c r="H14" i="6" s="1"/>
  <c r="G68" i="6"/>
  <c r="H68" i="6" s="1"/>
  <c r="G84" i="6"/>
  <c r="H84" i="6" s="1"/>
  <c r="G156" i="6"/>
  <c r="H156" i="6" s="1"/>
  <c r="G3" i="6"/>
  <c r="H3" i="6" s="1"/>
  <c r="G17" i="6"/>
  <c r="H17" i="6" s="1"/>
  <c r="G18" i="6"/>
  <c r="H18" i="6" s="1"/>
  <c r="G37" i="6"/>
  <c r="H37" i="6" s="1"/>
  <c r="G38" i="6"/>
  <c r="H38" i="6" s="1"/>
  <c r="G49" i="6"/>
  <c r="H49" i="6" s="1"/>
  <c r="G50" i="6"/>
  <c r="H50" i="6" s="1"/>
  <c r="G99" i="6"/>
  <c r="H99" i="6" s="1"/>
  <c r="G115" i="6"/>
  <c r="H115" i="6" s="1"/>
  <c r="G131" i="6"/>
  <c r="H131" i="6" s="1"/>
  <c r="G144" i="6"/>
  <c r="H144" i="6" s="1"/>
  <c r="G147" i="6"/>
  <c r="H147" i="6" s="1"/>
  <c r="G160" i="6"/>
  <c r="H160" i="6" s="1"/>
  <c r="G163" i="6"/>
  <c r="H163" i="6" s="1"/>
  <c r="G21" i="6"/>
  <c r="H21" i="6" s="1"/>
  <c r="G22" i="6"/>
  <c r="H22" i="6" s="1"/>
  <c r="G33" i="6"/>
  <c r="H33" i="6" s="1"/>
  <c r="G34" i="6"/>
  <c r="H34" i="6" s="1"/>
  <c r="G53" i="6"/>
  <c r="H53" i="6" s="1"/>
  <c r="G54" i="6"/>
  <c r="H54" i="6" s="1"/>
  <c r="G65" i="6"/>
  <c r="H65" i="6" s="1"/>
  <c r="G66" i="6"/>
  <c r="H66" i="6" s="1"/>
  <c r="G91" i="6"/>
  <c r="H91" i="6" s="1"/>
  <c r="G107" i="6"/>
  <c r="H107" i="6" s="1"/>
  <c r="G123" i="6"/>
  <c r="H123" i="6" s="1"/>
  <c r="G135" i="6"/>
  <c r="H135" i="6" s="1"/>
  <c r="G151" i="6"/>
  <c r="H151" i="6" s="1"/>
  <c r="G167" i="6"/>
  <c r="H167" i="6" s="1"/>
  <c r="G9" i="6"/>
  <c r="H9" i="6" s="1"/>
  <c r="G10" i="6"/>
  <c r="H10" i="6" s="1"/>
  <c r="G15" i="6"/>
  <c r="H15" i="6" s="1"/>
  <c r="G25" i="6"/>
  <c r="H25" i="6" s="1"/>
  <c r="G26" i="6"/>
  <c r="H26" i="6" s="1"/>
  <c r="G45" i="6"/>
  <c r="H45" i="6" s="1"/>
  <c r="G46" i="6"/>
  <c r="H46" i="6" s="1"/>
  <c r="G57" i="6"/>
  <c r="H57" i="6" s="1"/>
  <c r="G58" i="6"/>
  <c r="H58" i="6" s="1"/>
  <c r="G72" i="6"/>
  <c r="H72" i="6" s="1"/>
  <c r="G80" i="6"/>
  <c r="H80" i="6" s="1"/>
  <c r="G88" i="6"/>
  <c r="H88" i="6" s="1"/>
  <c r="G89" i="6"/>
  <c r="H89" i="6" s="1"/>
  <c r="G103" i="6"/>
  <c r="H103" i="6" s="1"/>
  <c r="G119" i="6"/>
  <c r="H119" i="6" s="1"/>
  <c r="G139" i="6"/>
  <c r="H139" i="6" s="1"/>
  <c r="G140" i="6"/>
  <c r="H140" i="6" s="1"/>
  <c r="G7" i="6"/>
  <c r="H7" i="6" s="1"/>
  <c r="G23" i="6"/>
  <c r="H23" i="6" s="1"/>
  <c r="G31" i="6"/>
  <c r="H31" i="6" s="1"/>
  <c r="G39" i="6"/>
  <c r="H39" i="6" s="1"/>
  <c r="G47" i="6"/>
  <c r="H47" i="6" s="1"/>
  <c r="G55" i="6"/>
  <c r="H55" i="6" s="1"/>
  <c r="G63" i="6"/>
  <c r="H63" i="6" s="1"/>
  <c r="G71" i="6"/>
  <c r="H71" i="6" s="1"/>
  <c r="G73" i="6"/>
  <c r="H73" i="6" s="1"/>
  <c r="G79" i="6"/>
  <c r="H79" i="6" s="1"/>
  <c r="G81" i="6"/>
  <c r="H81" i="6" s="1"/>
  <c r="G87" i="6"/>
  <c r="H87" i="6" s="1"/>
  <c r="G92" i="6"/>
  <c r="H92" i="6" s="1"/>
  <c r="G101" i="6"/>
  <c r="H101" i="6" s="1"/>
  <c r="G110" i="6"/>
  <c r="H110" i="6" s="1"/>
  <c r="G148" i="6"/>
  <c r="H148" i="6" s="1"/>
  <c r="G164" i="6"/>
  <c r="H164" i="6" s="1"/>
  <c r="G86" i="6"/>
  <c r="H86" i="6" s="1"/>
  <c r="G168" i="6"/>
  <c r="H168" i="6" s="1"/>
  <c r="G11" i="6"/>
  <c r="H11" i="6" s="1"/>
  <c r="G74" i="6"/>
  <c r="H74" i="6" s="1"/>
  <c r="G82" i="6"/>
  <c r="H82" i="6" s="1"/>
  <c r="G108" i="6"/>
  <c r="H108" i="6" s="1"/>
  <c r="G117" i="6"/>
  <c r="H117" i="6" s="1"/>
  <c r="G126" i="6"/>
  <c r="H126" i="6" s="1"/>
  <c r="G133" i="6"/>
  <c r="H133" i="6" s="1"/>
  <c r="G70" i="6"/>
  <c r="H70" i="6" s="1"/>
  <c r="G78" i="6"/>
  <c r="H78" i="6" s="1"/>
  <c r="G94" i="6"/>
  <c r="H94" i="6" s="1"/>
  <c r="G152" i="6"/>
  <c r="H152" i="6" s="1"/>
  <c r="G19" i="6"/>
  <c r="H19" i="6" s="1"/>
  <c r="G27" i="6"/>
  <c r="H27" i="6" s="1"/>
  <c r="G35" i="6"/>
  <c r="H35" i="6" s="1"/>
  <c r="G43" i="6"/>
  <c r="H43" i="6" s="1"/>
  <c r="G51" i="6"/>
  <c r="H51" i="6" s="1"/>
  <c r="G59" i="6"/>
  <c r="H59" i="6" s="1"/>
  <c r="G67" i="6"/>
  <c r="H67" i="6" s="1"/>
  <c r="G69" i="6"/>
  <c r="H69" i="6" s="1"/>
  <c r="G75" i="6"/>
  <c r="H75" i="6" s="1"/>
  <c r="G77" i="6"/>
  <c r="H77" i="6" s="1"/>
  <c r="G83" i="6"/>
  <c r="H83" i="6" s="1"/>
  <c r="G85" i="6"/>
  <c r="H85" i="6" s="1"/>
  <c r="G124" i="6"/>
  <c r="H124" i="6" s="1"/>
  <c r="G98" i="6"/>
  <c r="H98" i="6" s="1"/>
  <c r="G114" i="6"/>
  <c r="H114" i="6" s="1"/>
  <c r="G130" i="6"/>
  <c r="H130" i="6" s="1"/>
  <c r="G137" i="6"/>
  <c r="H137" i="6" s="1"/>
  <c r="G141" i="6"/>
  <c r="H141" i="6" s="1"/>
  <c r="G153" i="6"/>
  <c r="H153" i="6" s="1"/>
  <c r="G157" i="6"/>
  <c r="H157" i="6" s="1"/>
  <c r="G169" i="6"/>
  <c r="H169" i="6" s="1"/>
  <c r="G96" i="6"/>
  <c r="H96" i="6" s="1"/>
  <c r="G102" i="6"/>
  <c r="H102" i="6" s="1"/>
  <c r="G105" i="6"/>
  <c r="H105" i="6" s="1"/>
  <c r="G112" i="6"/>
  <c r="H112" i="6" s="1"/>
  <c r="G118" i="6"/>
  <c r="H118" i="6" s="1"/>
  <c r="G121" i="6"/>
  <c r="H121" i="6" s="1"/>
  <c r="G128" i="6"/>
  <c r="H128" i="6" s="1"/>
  <c r="G134" i="6"/>
  <c r="H134" i="6" s="1"/>
  <c r="G90" i="6"/>
  <c r="H90" i="6" s="1"/>
  <c r="G106" i="6"/>
  <c r="H106" i="6" s="1"/>
  <c r="G122" i="6"/>
  <c r="H122" i="6" s="1"/>
  <c r="G132" i="6"/>
  <c r="H132" i="6" s="1"/>
  <c r="H174" i="6" l="1"/>
  <c r="H175" i="6"/>
  <c r="H170" i="6"/>
  <c r="H171" i="6"/>
  <c r="H173" i="6"/>
  <c r="H172" i="6"/>
</calcChain>
</file>

<file path=xl/sharedStrings.xml><?xml version="1.0" encoding="utf-8"?>
<sst xmlns="http://schemas.openxmlformats.org/spreadsheetml/2006/main" count="372" uniqueCount="133">
  <si>
    <t>Eil. Nr.</t>
  </si>
  <si>
    <t>Maršrutas</t>
  </si>
  <si>
    <t>Važiavimų skaičius per savaitę</t>
  </si>
  <si>
    <t>Jurbarkas – Eržvilkas - Jurbarkas</t>
  </si>
  <si>
    <t>Pašaltuonys – Eržvilkas - Pašaltuonys</t>
  </si>
  <si>
    <t>Balnių I km. – Eržvilkas – Balnių I km.</t>
  </si>
  <si>
    <t>Lybiškiai – Eržvilkas - Lybiškiai</t>
  </si>
  <si>
    <t>Adakavas –Eržvilkas – Adakavas</t>
  </si>
  <si>
    <t>Rutkiškiai – Eržvilkas – Rutkiškiai</t>
  </si>
  <si>
    <t>Plekiai – Eržvilkas – Plekiai</t>
  </si>
  <si>
    <t>Jurbarkai – Eržvilkas - Jurbarkai</t>
  </si>
  <si>
    <t>Pavidaujys – Eržvilkas – Pavidaujys</t>
  </si>
  <si>
    <t>Vadžgirys – Eržvilkas – Vadžgirys</t>
  </si>
  <si>
    <t>Varlaukis – Eržvilkas – Varlaukis</t>
  </si>
  <si>
    <t>Jurbarkai – Eržvilkas - Jurbarkas</t>
  </si>
  <si>
    <t>Varlaukis – Vadžgirys – Varlaukis</t>
  </si>
  <si>
    <t>Pauliai – Vadžgirys - Pauliai</t>
  </si>
  <si>
    <t>Viešvilė-Smalininkai-Viešvilė</t>
  </si>
  <si>
    <t>Jurbarkas-Smalinikai-Jurbarkas</t>
  </si>
  <si>
    <t>Šakiai-Smalininkai-Šakiai</t>
  </si>
  <si>
    <t>Raudonė-Smalininkai-Raudonė</t>
  </si>
  <si>
    <t>atstumas</t>
  </si>
  <si>
    <t>Pilies I-Smalininkai-PiliesI</t>
  </si>
  <si>
    <t xml:space="preserve">Kaunas–Jurbarkas-Kaunas   </t>
  </si>
  <si>
    <t xml:space="preserve">Kaunas–Jurbarkas -Kaunas   </t>
  </si>
  <si>
    <t xml:space="preserve">Girdžiai–Jurbarkas -Girdžiai   </t>
  </si>
  <si>
    <t xml:space="preserve">Šakiai–Jurbarkas-Šakiai    </t>
  </si>
  <si>
    <t xml:space="preserve">Skirsnemunė–Jurbarkas -Skirsnemunė   </t>
  </si>
  <si>
    <t xml:space="preserve">Skirsnemunė–Jurbarkas-Skirsnemunė     </t>
  </si>
  <si>
    <t xml:space="preserve">Šilinė–Jurbarkas -Šilinė     </t>
  </si>
  <si>
    <t xml:space="preserve">Šakiai–Jurbarkas -Šakiai   </t>
  </si>
  <si>
    <t xml:space="preserve">Sudargas–Jurbarkas-Sudargas     </t>
  </si>
  <si>
    <t>Šakiai-Jurbarkas-Šakiai</t>
  </si>
  <si>
    <t>Eržvilko gimnazija</t>
  </si>
  <si>
    <t>Viešvilės pagr.</t>
  </si>
  <si>
    <t>Smalininkų pagr.</t>
  </si>
  <si>
    <t>Meno mokykla</t>
  </si>
  <si>
    <t xml:space="preserve"> darželis Nykštukas</t>
  </si>
  <si>
    <t>Šakiai -Viešvilė-Šakiai</t>
  </si>
  <si>
    <t>Jurbarkas Viešvilė-Jurbarkas</t>
  </si>
  <si>
    <t>Jurbarko gimnazija</t>
  </si>
  <si>
    <t>Endriušiai-Jurbarkas-Endriušiai</t>
  </si>
  <si>
    <t>Karčiupis (Kaišiadorių r.)-Veliuona-Karčiupis (Kaišiadorių r.)</t>
  </si>
  <si>
    <t>Kaunas-Veliuona-Kaunas</t>
  </si>
  <si>
    <t>Raudondvaris-Kaunas-Raudondvaris</t>
  </si>
  <si>
    <t>Vilkija-Veliuona-Vilkija</t>
  </si>
  <si>
    <t>Jurbarkas-Veliuona-Jurbarkas</t>
  </si>
  <si>
    <t>Seredžius-Veliuona-Seredžius</t>
  </si>
  <si>
    <t>Klausučiai-Veliuona-Klausučiai</t>
  </si>
  <si>
    <t>Tamošiai-Veliuona-Tamošiai</t>
  </si>
  <si>
    <t>Stakiai-Veliuona-Stakiai</t>
  </si>
  <si>
    <t xml:space="preserve">Juodaičiai-Veliuona-Juodaičiai </t>
  </si>
  <si>
    <t>Vencloviškiai-Veliuona-Vencloviškiai</t>
  </si>
  <si>
    <t>Ariogala-Juodaičiai-Ariogala</t>
  </si>
  <si>
    <t>Seredžius-Juodaičiai-Seredžius</t>
  </si>
  <si>
    <t>Jurbarkas-Juodaičiai-Veliuona</t>
  </si>
  <si>
    <t>Tamošiai-Juodaičiai-Tamošiai</t>
  </si>
  <si>
    <t>Griciai-Juodaičiai-Griciai.</t>
  </si>
  <si>
    <t>Griciai-Juodaičiai-Griciai</t>
  </si>
  <si>
    <t>Vencloviškiai-Juodaičiai-Vencloviškiai</t>
  </si>
  <si>
    <t>Raseinių r. Požėčiai-Juodaičiai- Raseinių r. Požėčiai</t>
  </si>
  <si>
    <t>Butkiškė-Juodaičiai-Butkiškė</t>
  </si>
  <si>
    <t>Veliuonos gimnazija</t>
  </si>
  <si>
    <t>Juodaičių sk</t>
  </si>
  <si>
    <t>Rotuliai-Jurbarkas-Rotuliai</t>
  </si>
  <si>
    <t>Tauragė-Jurbarkas-Tauragė</t>
  </si>
  <si>
    <t>Judriai-Jurbarkas-Judriai</t>
  </si>
  <si>
    <t>Vertimai-Jurbarkas-Vertimai</t>
  </si>
  <si>
    <t>Akėčiai-Jurbarkas-Akėčiai</t>
  </si>
  <si>
    <t>Žvyriai-Jurbarkas-Žvyriai</t>
  </si>
  <si>
    <t>Jurbarkų darželis</t>
  </si>
  <si>
    <t>Vadžgirys-Jurbarkas-Vadžgirys</t>
  </si>
  <si>
    <t xml:space="preserve"> Juodaičiai-Seredžius-Juodaičiai</t>
  </si>
  <si>
    <t xml:space="preserve"> Klausučiai-Seredžius-Klausučiai</t>
  </si>
  <si>
    <t>Veliuona-seredžius-Veliuona</t>
  </si>
  <si>
    <t>Tamošiai-Seredžius-Tamošiai</t>
  </si>
  <si>
    <t>Ariogala-Seredžius-Ariogala</t>
  </si>
  <si>
    <t xml:space="preserve"> Daugėliškiai-Seredžius-Daugėliškiai</t>
  </si>
  <si>
    <t>Vilkija-Seredžius-Vilkija</t>
  </si>
  <si>
    <t>Seredžiaus daugiafunkcinis centras</t>
  </si>
  <si>
    <t>Akuotai-Klausučiai-Akuotai</t>
  </si>
  <si>
    <t>Raudonė-Klausučiai-Raudonė</t>
  </si>
  <si>
    <t>Liucinava-Klausučiai-Liucinava</t>
  </si>
  <si>
    <t>Jurbarkas-Klausučiai-Jurbarkas</t>
  </si>
  <si>
    <t>Mišiūnai-Klausučiai-Mišiūnai</t>
  </si>
  <si>
    <t>Spruktai-Klausučiai-Spruktai</t>
  </si>
  <si>
    <t>Seredžius-Klausučiai-Seredžius</t>
  </si>
  <si>
    <t>Vilkija-Klausučiai-Vilkija</t>
  </si>
  <si>
    <t>Klausučių pagr.</t>
  </si>
  <si>
    <t>Armeniškiai-Klausučiai-Armeniškiai</t>
  </si>
  <si>
    <t>Šimkaičių pagr</t>
  </si>
  <si>
    <t>Pauliai-Šimkaičiai-Pauliai</t>
  </si>
  <si>
    <t xml:space="preserve"> Vadžgirys-Šimkaičiai-Vadžgirys</t>
  </si>
  <si>
    <t>Palendriai-Šimkaičiai-Palendriai</t>
  </si>
  <si>
    <t>Pašaltuonys-Šimkaičiai-Pašaltuonys</t>
  </si>
  <si>
    <t>Jurbarkas-Šimkaičiai-Jurbarkas</t>
  </si>
  <si>
    <t>Rotuliai-Šimkaičiai-Rotuliai</t>
  </si>
  <si>
    <t>Smalininkai-Šimkaičiai-Smalininkai</t>
  </si>
  <si>
    <t>Eržvilkas-Šimkaičiai-Eržvilkas</t>
  </si>
  <si>
    <t>Polai-Šimkaičiai-Polai</t>
  </si>
  <si>
    <t>Gruzdiškės-Šimkaičiai-Gruzdiškės</t>
  </si>
  <si>
    <t>Grinaičiai-Jurbarkas-Grinaičiai</t>
  </si>
  <si>
    <t>Jurbarkas–Skirsnemunė-Jurbarkas</t>
  </si>
  <si>
    <t>Raudonė–Skirsnemunė-Raudonė</t>
  </si>
  <si>
    <t>Pilies I k.–Skirsnemunė-Pilies I k.</t>
  </si>
  <si>
    <t>Jakaičių k.–Skirsnemunė-Jakaičiai</t>
  </si>
  <si>
    <t>Palėkių k.–Skirsnemunė-Palėkiai</t>
  </si>
  <si>
    <t>Sliekiškuų k.–Skirsnemunė-Sliekiškiai</t>
  </si>
  <si>
    <t>Vadžgirys–Skirsnemunė-vadžgirys</t>
  </si>
  <si>
    <t>Girdžiai–Skirsnemunė-Girdžiai</t>
  </si>
  <si>
    <t>Skirsnemunės pagr.</t>
  </si>
  <si>
    <t>Ugdymo įstaiga</t>
  </si>
  <si>
    <t>Bendroji suma</t>
  </si>
  <si>
    <t>Naujamiesčio prog.</t>
  </si>
  <si>
    <t>Vytauto Didž.prog.</t>
  </si>
  <si>
    <t>Skirsnemunė-Jurbarkas-Skirsnemunė</t>
  </si>
  <si>
    <t>Smalininkai-Jurbarkas-Smalininkai</t>
  </si>
  <si>
    <t>Pavidaujys-Jurbarkas-Pavidaujys</t>
  </si>
  <si>
    <t>mėnesiui</t>
  </si>
  <si>
    <t>keli procentai per mėnesį gautų &lt;</t>
  </si>
  <si>
    <t>keli procentai per mėnesį gautų &gt;</t>
  </si>
  <si>
    <t>važinėjančių sk.</t>
  </si>
  <si>
    <t>1%=1,68mokytojo</t>
  </si>
  <si>
    <t>Kilometrų skaičius per 1 dieną atėmus pirmus 3 km</t>
  </si>
  <si>
    <t>vidurkis</t>
  </si>
  <si>
    <t>mėnesiams (9-12)</t>
  </si>
  <si>
    <t>didžiausia</t>
  </si>
  <si>
    <t>mažiausia</t>
  </si>
  <si>
    <t>apmokamų kilometrų skaičius per mėnesį</t>
  </si>
  <si>
    <t>kiekis</t>
  </si>
  <si>
    <t>Eilučių žymos</t>
  </si>
  <si>
    <t>Suma per mėnesį</t>
  </si>
  <si>
    <t>važinėjančių skaičius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</si>
</sst>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\ [$€-427]_-;\-* #,##0.00\ [$€-427]_-;_-* &quot;-&quot;??\ [$€-427]_-;_-@_-"/>
    <numFmt numFmtId="165" formatCode="#,##0.00\ &quot;€&quot;"/>
  </numFmts>
  <fonts count="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4" fontId="0" fillId="2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44" fontId="0" fillId="0" borderId="0" xfId="1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4" fontId="0" fillId="3" borderId="4" xfId="1" applyFont="1" applyFill="1" applyBorder="1" applyAlignment="1">
      <alignment horizontal="center" vertical="center" wrapText="1"/>
    </xf>
    <xf numFmtId="44" fontId="0" fillId="2" borderId="10" xfId="1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right" vertical="center"/>
    </xf>
    <xf numFmtId="0" fontId="0" fillId="6" borderId="7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right" vertical="center"/>
    </xf>
    <xf numFmtId="164" fontId="0" fillId="6" borderId="9" xfId="0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9" fontId="0" fillId="6" borderId="4" xfId="2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4" fontId="0" fillId="2" borderId="2" xfId="1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right" vertical="center"/>
    </xf>
    <xf numFmtId="0" fontId="0" fillId="6" borderId="14" xfId="0" applyFont="1" applyFill="1" applyBorder="1" applyAlignment="1">
      <alignment horizontal="left" vertical="center"/>
    </xf>
    <xf numFmtId="44" fontId="0" fillId="6" borderId="15" xfId="1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right" vertical="center"/>
    </xf>
    <xf numFmtId="0" fontId="0" fillId="6" borderId="17" xfId="0" applyFont="1" applyFill="1" applyBorder="1" applyAlignment="1">
      <alignment horizontal="left" vertical="center"/>
    </xf>
    <xf numFmtId="44" fontId="0" fillId="6" borderId="18" xfId="1" applyFont="1" applyFill="1" applyBorder="1" applyAlignment="1">
      <alignment horizontal="center" vertical="center"/>
    </xf>
    <xf numFmtId="164" fontId="0" fillId="6" borderId="9" xfId="0" applyNumberFormat="1" applyFont="1" applyFill="1" applyBorder="1" applyAlignment="1">
      <alignment vertical="center"/>
    </xf>
    <xf numFmtId="9" fontId="0" fillId="6" borderId="5" xfId="2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44" fontId="0" fillId="6" borderId="1" xfId="1" applyFont="1" applyFill="1" applyBorder="1" applyAlignment="1">
      <alignment horizontal="center" vertical="center"/>
    </xf>
    <xf numFmtId="44" fontId="0" fillId="6" borderId="1" xfId="2" applyNumberFormat="1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[Kelionės išlaidų apskaičiavimas 2020-05-18.xlsx]lėšų poreikis  ugdymo įstaigai!PivotTable2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t-L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t-LT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3.1205673758865248E-2"/>
              <c:y val="-3.613369467028003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t-L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1.7021276595744681E-2"/>
              <c:y val="0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t-L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t-L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t-LT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'lėšų poreikis  ugdymo įstaigai'!$B$1</c:f>
              <c:strCache>
                <c:ptCount val="1"/>
                <c:pt idx="0">
                  <c:v>Suma per mėnesį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E00-4E0B-9888-A85B9904EDE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E00-4E0B-9888-A85B9904EDEC}"/>
              </c:ext>
            </c:extLst>
          </c:dPt>
          <c:dLbls>
            <c:dLbl>
              <c:idx val="0"/>
              <c:layout>
                <c:manualLayout>
                  <c:x val="-3.1205673758865248E-2"/>
                  <c:y val="-3.61336946702800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00-4E0B-9888-A85B9904EDEC}"/>
                </c:ext>
              </c:extLst>
            </c:dLbl>
            <c:dLbl>
              <c:idx val="4"/>
              <c:layout>
                <c:manualLayout>
                  <c:x val="-1.702127659574468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00-4E0B-9888-A85B9904ED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'lėšų poreikis  ugdymo įstaigai'!$A$2:$A$17</c:f>
              <c:strCache>
                <c:ptCount val="15"/>
                <c:pt idx="0">
                  <c:v> darželis Nykštukas</c:v>
                </c:pt>
                <c:pt idx="1">
                  <c:v>Eržvilko gimnazija</c:v>
                </c:pt>
                <c:pt idx="2">
                  <c:v>Juodaičių sk</c:v>
                </c:pt>
                <c:pt idx="3">
                  <c:v>Jurbarko gimnazija</c:v>
                </c:pt>
                <c:pt idx="4">
                  <c:v>Jurbarkų darželis</c:v>
                </c:pt>
                <c:pt idx="5">
                  <c:v>Klausučių pagr.</c:v>
                </c:pt>
                <c:pt idx="6">
                  <c:v>Meno mokykla</c:v>
                </c:pt>
                <c:pt idx="7">
                  <c:v>Naujamiesčio prog.</c:v>
                </c:pt>
                <c:pt idx="8">
                  <c:v>Seredžiaus daugiafunkcinis centras</c:v>
                </c:pt>
                <c:pt idx="9">
                  <c:v>Skirsnemunės pagr.</c:v>
                </c:pt>
                <c:pt idx="10">
                  <c:v>Smalininkų pagr.</c:v>
                </c:pt>
                <c:pt idx="11">
                  <c:v>Šimkaičių pagr</c:v>
                </c:pt>
                <c:pt idx="12">
                  <c:v>Veliuonos gimnazija</c:v>
                </c:pt>
                <c:pt idx="13">
                  <c:v>Viešvilės pagr.</c:v>
                </c:pt>
                <c:pt idx="14">
                  <c:v>Vytauto Didž.prog.</c:v>
                </c:pt>
              </c:strCache>
            </c:strRef>
          </c:cat>
          <c:val>
            <c:numRef>
              <c:f>'lėšų poreikis  ugdymo įstaigai'!$B$2:$B$17</c:f>
              <c:numCache>
                <c:formatCode>#\ ##0.00\ "€"</c:formatCode>
                <c:ptCount val="15"/>
                <c:pt idx="0">
                  <c:v>25.76</c:v>
                </c:pt>
                <c:pt idx="1">
                  <c:v>852.88000000000011</c:v>
                </c:pt>
                <c:pt idx="2">
                  <c:v>202.16000000000003</c:v>
                </c:pt>
                <c:pt idx="3">
                  <c:v>292.32000000000005</c:v>
                </c:pt>
                <c:pt idx="4">
                  <c:v>30.240000000000002</c:v>
                </c:pt>
                <c:pt idx="5">
                  <c:v>156.24000000000004</c:v>
                </c:pt>
                <c:pt idx="6">
                  <c:v>593.60000000000014</c:v>
                </c:pt>
                <c:pt idx="7">
                  <c:v>150.64000000000004</c:v>
                </c:pt>
                <c:pt idx="8">
                  <c:v>202.16</c:v>
                </c:pt>
                <c:pt idx="9">
                  <c:v>406.56000000000012</c:v>
                </c:pt>
                <c:pt idx="10">
                  <c:v>188.72</c:v>
                </c:pt>
                <c:pt idx="11">
                  <c:v>455.84000000000003</c:v>
                </c:pt>
                <c:pt idx="12">
                  <c:v>996.24000000000024</c:v>
                </c:pt>
                <c:pt idx="13">
                  <c:v>224</c:v>
                </c:pt>
                <c:pt idx="14">
                  <c:v>144.48000000000002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00-4E0B-9888-A85B9904EDEC}"/>
            </c:ext>
          </c:extLst>
        </c:ser>
        <c:ser>
          <c:idx val="1"/>
          <c:order val="1"/>
          <c:tx>
            <c:strRef>
              <c:f>'lėšų poreikis  ugdymo įstaigai'!$C$1</c:f>
              <c:strCache>
                <c:ptCount val="1"/>
                <c:pt idx="0">
                  <c:v>važinėjančių skaičius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'lėšų poreikis  ugdymo įstaigai'!$A$2:$A$17</c:f>
              <c:strCache>
                <c:ptCount val="15"/>
                <c:pt idx="0">
                  <c:v> darželis Nykštukas</c:v>
                </c:pt>
                <c:pt idx="1">
                  <c:v>Eržvilko gimnazija</c:v>
                </c:pt>
                <c:pt idx="2">
                  <c:v>Juodaičių sk</c:v>
                </c:pt>
                <c:pt idx="3">
                  <c:v>Jurbarko gimnazija</c:v>
                </c:pt>
                <c:pt idx="4">
                  <c:v>Jurbarkų darželis</c:v>
                </c:pt>
                <c:pt idx="5">
                  <c:v>Klausučių pagr.</c:v>
                </c:pt>
                <c:pt idx="6">
                  <c:v>Meno mokykla</c:v>
                </c:pt>
                <c:pt idx="7">
                  <c:v>Naujamiesčio prog.</c:v>
                </c:pt>
                <c:pt idx="8">
                  <c:v>Seredžiaus daugiafunkcinis centras</c:v>
                </c:pt>
                <c:pt idx="9">
                  <c:v>Skirsnemunės pagr.</c:v>
                </c:pt>
                <c:pt idx="10">
                  <c:v>Smalininkų pagr.</c:v>
                </c:pt>
                <c:pt idx="11">
                  <c:v>Šimkaičių pagr</c:v>
                </c:pt>
                <c:pt idx="12">
                  <c:v>Veliuonos gimnazija</c:v>
                </c:pt>
                <c:pt idx="13">
                  <c:v>Viešvilės pagr.</c:v>
                </c:pt>
                <c:pt idx="14">
                  <c:v>Vytauto Didž.prog.</c:v>
                </c:pt>
              </c:strCache>
            </c:strRef>
          </c:cat>
          <c:val>
            <c:numRef>
              <c:f>'lėšų poreikis  ugdymo įstaigai'!$C$2:$C$17</c:f>
              <c:numCache>
                <c:formatCode>General</c:formatCode>
                <c:ptCount val="15"/>
                <c:pt idx="0">
                  <c:v>1</c:v>
                </c:pt>
                <c:pt idx="1">
                  <c:v>25</c:v>
                </c:pt>
                <c:pt idx="2">
                  <c:v>12</c:v>
                </c:pt>
                <c:pt idx="3">
                  <c:v>8</c:v>
                </c:pt>
                <c:pt idx="4">
                  <c:v>1</c:v>
                </c:pt>
                <c:pt idx="5">
                  <c:v>8</c:v>
                </c:pt>
                <c:pt idx="6">
                  <c:v>10</c:v>
                </c:pt>
                <c:pt idx="7">
                  <c:v>4</c:v>
                </c:pt>
                <c:pt idx="8">
                  <c:v>13</c:v>
                </c:pt>
                <c:pt idx="9">
                  <c:v>26</c:v>
                </c:pt>
                <c:pt idx="10">
                  <c:v>9</c:v>
                </c:pt>
                <c:pt idx="11">
                  <c:v>17</c:v>
                </c:pt>
                <c:pt idx="12">
                  <c:v>20</c:v>
                </c:pt>
                <c:pt idx="13">
                  <c:v>8</c:v>
                </c:pt>
                <c:pt idx="1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00-4E0B-9888-A85B9904E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58263296"/>
        <c:axId val="358263952"/>
      </c:barChart>
      <c:catAx>
        <c:axId val="35826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358263952"/>
        <c:crosses val="autoZero"/>
        <c:auto val="1"/>
        <c:lblAlgn val="ctr"/>
        <c:lblOffset val="100"/>
        <c:noMultiLvlLbl val="0"/>
      </c:catAx>
      <c:valAx>
        <c:axId val="358263952"/>
        <c:scaling>
          <c:orientation val="minMax"/>
        </c:scaling>
        <c:delete val="1"/>
        <c:axPos val="l"/>
        <c:numFmt formatCode="#\ ##0.00\ &quot;€&quot;" sourceLinked="1"/>
        <c:majorTickMark val="none"/>
        <c:minorTickMark val="none"/>
        <c:tickLblPos val="nextTo"/>
        <c:crossAx val="358263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0</xdr:row>
      <xdr:rowOff>104775</xdr:rowOff>
    </xdr:from>
    <xdr:to>
      <xdr:col>18</xdr:col>
      <xdr:colOff>523875</xdr:colOff>
      <xdr:row>19</xdr:row>
      <xdr:rowOff>0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okytoja" refreshedDate="43969.469444907409" createdVersion="6" refreshedVersion="6" minRefreshableVersion="3" recordCount="168">
  <cacheSource type="worksheet">
    <worksheetSource ref="B1:H169" sheet="po 7 cnt "/>
  </cacheSource>
  <cacheFields count="7">
    <cacheField name="Ugdymo įstaiga" numFmtId="0">
      <sharedItems count="15">
        <s v="Eržvilko gimnazija"/>
        <s v="Smalininkų pagr."/>
        <s v="Meno mokykla"/>
        <s v=" darželis Nykštukas"/>
        <s v="Viešvilės pagr."/>
        <s v="Jurbarko gimnazija"/>
        <s v="Veliuonos gimnazija"/>
        <s v="Juodaičių sk"/>
        <s v="Naujamiesčio prog."/>
        <s v="Jurbarkų darželis"/>
        <s v="Seredžiaus daugiafunkcinis centras"/>
        <s v="Vytauto Didž.prog."/>
        <s v="Klausučių pagr."/>
        <s v="Šimkaičių pagr"/>
        <s v="Skirsnemunės pagr."/>
      </sharedItems>
    </cacheField>
    <cacheField name="Maršrutas" numFmtId="0">
      <sharedItems/>
    </cacheField>
    <cacheField name="Važiavimų skaičius per savaitę" numFmtId="0">
      <sharedItems containsSemiMixedTypes="0" containsString="0" containsNumber="1" containsInteger="1" minValue="1" maxValue="5"/>
    </cacheField>
    <cacheField name="Kilometrų skaičius per 1 dieną atėmus pirmus 3 km" numFmtId="0">
      <sharedItems containsSemiMixedTypes="0" containsString="0" containsNumber="1" containsInteger="1" minValue="2" maxValue="170"/>
    </cacheField>
    <cacheField name="atstumas" numFmtId="0">
      <sharedItems containsSemiMixedTypes="0" containsString="0" containsNumber="1" containsInteger="1" minValue="4" maxValue="88"/>
    </cacheField>
    <cacheField name="apmokamų kilometrų skaičius per mėnesį" numFmtId="0">
      <sharedItems containsSemiMixedTypes="0" containsString="0" containsNumber="1" containsInteger="1" minValue="24" maxValue="2720"/>
    </cacheField>
    <cacheField name=" 0,07 € " numFmtId="44">
      <sharedItems containsSemiMixedTypes="0" containsString="0" containsNumber="1" minValue="1.6800000000000002" maxValue="190.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8">
  <r>
    <x v="0"/>
    <s v="Jurbarkas – Eržvilkas - Jurbarkas"/>
    <n v="3"/>
    <n v="46"/>
    <n v="26"/>
    <n v="552"/>
    <n v="38.64"/>
  </r>
  <r>
    <x v="0"/>
    <s v="Jurbarkas – Eržvilkas - Jurbarkas"/>
    <n v="2"/>
    <n v="46"/>
    <n v="26"/>
    <n v="368"/>
    <n v="25.76"/>
  </r>
  <r>
    <x v="0"/>
    <s v="Jurbarkas – Eržvilkas - Jurbarkas"/>
    <n v="3"/>
    <n v="46"/>
    <n v="26"/>
    <n v="552"/>
    <n v="38.64"/>
  </r>
  <r>
    <x v="0"/>
    <s v="Pašaltuonys – Eržvilkas - Pašaltuonys"/>
    <n v="4"/>
    <n v="14"/>
    <n v="10"/>
    <n v="224"/>
    <n v="15.680000000000001"/>
  </r>
  <r>
    <x v="0"/>
    <s v="Balnių I km. – Eržvilkas – Balnių I km."/>
    <n v="5"/>
    <n v="10"/>
    <n v="8"/>
    <n v="200"/>
    <n v="14.000000000000002"/>
  </r>
  <r>
    <x v="0"/>
    <s v="Lybiškiai – Eržvilkas - Lybiškiai"/>
    <n v="3"/>
    <n v="16"/>
    <n v="11"/>
    <n v="192"/>
    <n v="13.440000000000001"/>
  </r>
  <r>
    <x v="0"/>
    <s v="Adakavas –Eržvilkas – Adakavas"/>
    <n v="2"/>
    <n v="44"/>
    <n v="25"/>
    <n v="352"/>
    <n v="24.64"/>
  </r>
  <r>
    <x v="0"/>
    <s v="Jurbarkas – Eržvilkas - Jurbarkas"/>
    <n v="5"/>
    <n v="46"/>
    <n v="26"/>
    <n v="920"/>
    <n v="64.400000000000006"/>
  </r>
  <r>
    <x v="0"/>
    <s v="Jurbarkas – Eržvilkas - Jurbarkas"/>
    <n v="4"/>
    <n v="46"/>
    <n v="26"/>
    <n v="736"/>
    <n v="51.52"/>
  </r>
  <r>
    <x v="0"/>
    <s v="Jurbarkas – Eržvilkas - Jurbarkas"/>
    <n v="2"/>
    <n v="46"/>
    <n v="26"/>
    <n v="368"/>
    <n v="25.76"/>
  </r>
  <r>
    <x v="0"/>
    <s v="Jurbarkas – Eržvilkas - Jurbarkas"/>
    <n v="5"/>
    <n v="46"/>
    <n v="26"/>
    <n v="920"/>
    <n v="64.400000000000006"/>
  </r>
  <r>
    <x v="0"/>
    <s v="Rutkiškiai – Eržvilkas – Rutkiškiai"/>
    <n v="5"/>
    <n v="22"/>
    <n v="14"/>
    <n v="440"/>
    <n v="30.800000000000004"/>
  </r>
  <r>
    <x v="0"/>
    <s v="Rutkiškiai – Eržvilkas – Rutkiškiai"/>
    <n v="5"/>
    <n v="22"/>
    <n v="14"/>
    <n v="440"/>
    <n v="30.800000000000004"/>
  </r>
  <r>
    <x v="0"/>
    <s v="Plekiai – Eržvilkas – Plekiai"/>
    <n v="1"/>
    <n v="20"/>
    <n v="13"/>
    <n v="80"/>
    <n v="5.6000000000000005"/>
  </r>
  <r>
    <x v="0"/>
    <s v="Jurbarkas – Eržvilkas - Jurbarkas"/>
    <n v="3"/>
    <n v="46"/>
    <n v="26"/>
    <n v="552"/>
    <n v="38.64"/>
  </r>
  <r>
    <x v="0"/>
    <s v="Jurbarkas – Eržvilkas - Jurbarkas"/>
    <n v="5"/>
    <n v="46"/>
    <n v="26"/>
    <n v="920"/>
    <n v="64.400000000000006"/>
  </r>
  <r>
    <x v="0"/>
    <s v="Jurbarkai – Eržvilkas - Jurbarkai"/>
    <n v="5"/>
    <n v="40"/>
    <n v="23"/>
    <n v="800"/>
    <n v="56.000000000000007"/>
  </r>
  <r>
    <x v="0"/>
    <s v="Pavidaujys – Eržvilkas – Pavidaujys"/>
    <n v="2"/>
    <n v="24"/>
    <n v="15"/>
    <n v="192"/>
    <n v="13.440000000000001"/>
  </r>
  <r>
    <x v="0"/>
    <s v="Jurbarkas – Eržvilkas - Jurbarkas"/>
    <n v="5"/>
    <n v="46"/>
    <n v="26"/>
    <n v="920"/>
    <n v="64.400000000000006"/>
  </r>
  <r>
    <x v="0"/>
    <s v="Vadžgirys – Eržvilkas – Vadžgirys"/>
    <n v="5"/>
    <n v="28"/>
    <n v="17"/>
    <n v="560"/>
    <n v="39.200000000000003"/>
  </r>
  <r>
    <x v="0"/>
    <s v="Pašaltuonys – Eržvilkas - Pašaltuonys"/>
    <n v="3"/>
    <n v="14"/>
    <n v="10"/>
    <n v="168"/>
    <n v="11.760000000000002"/>
  </r>
  <r>
    <x v="0"/>
    <s v="Varlaukis – Eržvilkas – Varlaukis"/>
    <n v="3"/>
    <n v="14"/>
    <n v="10"/>
    <n v="168"/>
    <n v="11.760000000000002"/>
  </r>
  <r>
    <x v="0"/>
    <s v="Jurbarkai – Eržvilkas - Jurbarkas"/>
    <n v="5"/>
    <n v="46"/>
    <n v="26"/>
    <n v="920"/>
    <n v="64.400000000000006"/>
  </r>
  <r>
    <x v="0"/>
    <s v="Varlaukis – Vadžgirys – Varlaukis"/>
    <n v="5"/>
    <n v="14"/>
    <n v="10"/>
    <n v="280"/>
    <n v="19.600000000000001"/>
  </r>
  <r>
    <x v="0"/>
    <s v="Pauliai – Vadžgirys - Pauliai"/>
    <n v="5"/>
    <n v="18"/>
    <n v="12"/>
    <n v="360"/>
    <n v="25.200000000000003"/>
  </r>
  <r>
    <x v="1"/>
    <s v="Viešvilė-Smalininkai-Viešvilė"/>
    <n v="1"/>
    <n v="20"/>
    <n v="13"/>
    <n v="80"/>
    <n v="5.6000000000000005"/>
  </r>
  <r>
    <x v="1"/>
    <s v="Jurbarkas-Smalinikai-Jurbarkas"/>
    <n v="3"/>
    <n v="20"/>
    <n v="13"/>
    <n v="240"/>
    <n v="16.8"/>
  </r>
  <r>
    <x v="1"/>
    <s v="Jurbarkas-Smalinikai-Jurbarkas"/>
    <n v="5"/>
    <n v="20"/>
    <n v="13"/>
    <n v="400"/>
    <n v="28.000000000000004"/>
  </r>
  <r>
    <x v="1"/>
    <s v="Jurbarkas-Smalinikai-Jurbarkas"/>
    <n v="2"/>
    <n v="20"/>
    <n v="13"/>
    <n v="160"/>
    <n v="11.200000000000001"/>
  </r>
  <r>
    <x v="1"/>
    <s v="Jurbarkas-Smalinikai-Jurbarkas"/>
    <n v="1"/>
    <n v="20"/>
    <n v="13"/>
    <n v="80"/>
    <n v="5.6000000000000005"/>
  </r>
  <r>
    <x v="1"/>
    <s v="Jurbarkas-Smalinikai-Jurbarkas"/>
    <n v="2"/>
    <n v="20"/>
    <n v="13"/>
    <n v="160"/>
    <n v="11.200000000000001"/>
  </r>
  <r>
    <x v="1"/>
    <s v="Šakiai-Smalininkai-Šakiai"/>
    <n v="1"/>
    <n v="70"/>
    <n v="38"/>
    <n v="280"/>
    <n v="19.600000000000001"/>
  </r>
  <r>
    <x v="1"/>
    <s v="Pilies I-Smalininkai-PiliesI"/>
    <n v="5"/>
    <n v="50"/>
    <n v="28"/>
    <n v="1000"/>
    <n v="70"/>
  </r>
  <r>
    <x v="1"/>
    <s v="Raudonė-Smalininkai-Raudonė"/>
    <n v="1"/>
    <n v="74"/>
    <n v="40"/>
    <n v="296"/>
    <n v="20.720000000000002"/>
  </r>
  <r>
    <x v="2"/>
    <s v="Kaunas–Jurbarkas-Kaunas   "/>
    <n v="4"/>
    <n v="170"/>
    <n v="88"/>
    <n v="2720"/>
    <n v="190.4"/>
  </r>
  <r>
    <x v="2"/>
    <s v="Kaunas–Jurbarkas -Kaunas   "/>
    <n v="3"/>
    <n v="170"/>
    <n v="88"/>
    <n v="2040"/>
    <n v="142.80000000000001"/>
  </r>
  <r>
    <x v="2"/>
    <s v="Kaunas–Jurbarkas-Kaunas   "/>
    <n v="2"/>
    <n v="170"/>
    <n v="88"/>
    <n v="1360"/>
    <n v="95.2"/>
  </r>
  <r>
    <x v="2"/>
    <s v="Girdžiai–Jurbarkas -Girdžiai   "/>
    <n v="5"/>
    <n v="16"/>
    <n v="11"/>
    <n v="320"/>
    <n v="22.400000000000002"/>
  </r>
  <r>
    <x v="2"/>
    <s v="Šakiai–Jurbarkas-Šakiai    "/>
    <n v="4"/>
    <n v="46"/>
    <n v="26"/>
    <n v="736"/>
    <n v="51.52"/>
  </r>
  <r>
    <x v="2"/>
    <s v="Skirsnemunė–Jurbarkas -Skirsnemunė   "/>
    <n v="5"/>
    <n v="12"/>
    <n v="9"/>
    <n v="240"/>
    <n v="16.8"/>
  </r>
  <r>
    <x v="2"/>
    <s v="Skirsnemunė–Jurbarkas-Skirsnemunė     "/>
    <n v="4"/>
    <n v="12"/>
    <n v="9"/>
    <n v="192"/>
    <n v="13.440000000000001"/>
  </r>
  <r>
    <x v="2"/>
    <s v="Šilinė–Jurbarkas -Šilinė     "/>
    <n v="5"/>
    <n v="18"/>
    <n v="12"/>
    <n v="360"/>
    <n v="25.200000000000003"/>
  </r>
  <r>
    <x v="2"/>
    <s v="Šakiai–Jurbarkas -Šakiai   "/>
    <n v="2"/>
    <n v="46"/>
    <n v="26"/>
    <n v="368"/>
    <n v="25.76"/>
  </r>
  <r>
    <x v="2"/>
    <s v="Sudargas–Jurbarkas-Sudargas     "/>
    <n v="2"/>
    <n v="18"/>
    <n v="12"/>
    <n v="144"/>
    <n v="10.080000000000002"/>
  </r>
  <r>
    <x v="3"/>
    <s v="Šakiai-Jurbarkas-Šakiai"/>
    <n v="2"/>
    <n v="46"/>
    <n v="26"/>
    <n v="368"/>
    <n v="25.76"/>
  </r>
  <r>
    <x v="4"/>
    <s v="Šakiai -Viešvilė-Šakiai"/>
    <n v="1"/>
    <n v="92"/>
    <n v="49"/>
    <n v="368"/>
    <n v="25.76"/>
  </r>
  <r>
    <x v="4"/>
    <s v="Šakiai -Viešvilė-Šakiai"/>
    <n v="1"/>
    <n v="92"/>
    <n v="49"/>
    <n v="368"/>
    <n v="25.76"/>
  </r>
  <r>
    <x v="4"/>
    <s v="Jurbarkas Viešvilė-Jurbarkas"/>
    <n v="1"/>
    <n v="44"/>
    <n v="25"/>
    <n v="176"/>
    <n v="12.32"/>
  </r>
  <r>
    <x v="4"/>
    <s v="Jurbarkas Viešvilė-Jurbarkas"/>
    <n v="1"/>
    <n v="44"/>
    <n v="25"/>
    <n v="176"/>
    <n v="12.32"/>
  </r>
  <r>
    <x v="4"/>
    <s v="Jurbarkas Viešvilė-Jurbarkas"/>
    <n v="2"/>
    <n v="44"/>
    <n v="25"/>
    <n v="352"/>
    <n v="24.64"/>
  </r>
  <r>
    <x v="4"/>
    <s v="Jurbarkas Viešvilė-Jurbarkas"/>
    <n v="2"/>
    <n v="44"/>
    <n v="25"/>
    <n v="352"/>
    <n v="24.64"/>
  </r>
  <r>
    <x v="4"/>
    <s v="Jurbarkas Viešvilė-Jurbarkas"/>
    <n v="4"/>
    <n v="44"/>
    <n v="25"/>
    <n v="704"/>
    <n v="49.28"/>
  </r>
  <r>
    <x v="4"/>
    <s v="Jurbarkas Viešvilė-Jurbarkas"/>
    <n v="4"/>
    <n v="44"/>
    <n v="25"/>
    <n v="704"/>
    <n v="49.28"/>
  </r>
  <r>
    <x v="5"/>
    <s v="Endriušiai-Jurbarkas-Endriušiai"/>
    <n v="5"/>
    <n v="26"/>
    <n v="16"/>
    <n v="520"/>
    <n v="36.400000000000006"/>
  </r>
  <r>
    <x v="5"/>
    <s v="Rotuliai-Jurbarkas-Rotuliai"/>
    <n v="5"/>
    <n v="2"/>
    <n v="4"/>
    <n v="40"/>
    <n v="2.8000000000000003"/>
  </r>
  <r>
    <x v="5"/>
    <s v="Girdžiai–Jurbarkas -Girdžiai   "/>
    <n v="5"/>
    <n v="16"/>
    <n v="11"/>
    <n v="320"/>
    <n v="22.400000000000002"/>
  </r>
  <r>
    <x v="5"/>
    <s v="Tauragė-Jurbarkas-Tauragė"/>
    <n v="4"/>
    <n v="78"/>
    <n v="42"/>
    <n v="1248"/>
    <n v="87.360000000000014"/>
  </r>
  <r>
    <x v="5"/>
    <s v="Judriai-Jurbarkas-Judriai"/>
    <n v="5"/>
    <n v="4"/>
    <n v="5"/>
    <n v="80"/>
    <n v="5.6000000000000005"/>
  </r>
  <r>
    <x v="5"/>
    <s v="Akėčiai-Jurbarkas-Akėčiai"/>
    <n v="5"/>
    <n v="72"/>
    <n v="39"/>
    <n v="1440"/>
    <n v="100.80000000000001"/>
  </r>
  <r>
    <x v="5"/>
    <s v="Šilinė–Jurbarkas -Šilinė     "/>
    <n v="3"/>
    <n v="18"/>
    <n v="12"/>
    <n v="216"/>
    <n v="15.120000000000001"/>
  </r>
  <r>
    <x v="5"/>
    <s v="Vertimai-Jurbarkas-Vertimai"/>
    <n v="3"/>
    <n v="26"/>
    <n v="16"/>
    <n v="312"/>
    <n v="21.840000000000003"/>
  </r>
  <r>
    <x v="6"/>
    <s v="Karčiupis (Kaišiadorių r.)-Veliuona-Karčiupis (Kaišiadorių r.)"/>
    <n v="4"/>
    <n v="142"/>
    <n v="74"/>
    <n v="2272"/>
    <n v="159.04000000000002"/>
  </r>
  <r>
    <x v="6"/>
    <s v="Kaunas-Veliuona-Kaunas"/>
    <n v="2"/>
    <n v="98"/>
    <n v="52"/>
    <n v="784"/>
    <n v="54.88"/>
  </r>
  <r>
    <x v="6"/>
    <s v="Kaunas-Veliuona-Kaunas"/>
    <n v="2"/>
    <n v="98"/>
    <n v="52"/>
    <n v="784"/>
    <n v="54.88"/>
  </r>
  <r>
    <x v="6"/>
    <s v="Kaunas-Veliuona-Kaunas"/>
    <n v="2"/>
    <n v="98"/>
    <n v="52"/>
    <n v="784"/>
    <n v="54.88"/>
  </r>
  <r>
    <x v="6"/>
    <s v="Raudondvaris-Kaunas-Raudondvaris"/>
    <n v="1"/>
    <n v="78"/>
    <n v="42"/>
    <n v="312"/>
    <n v="21.840000000000003"/>
  </r>
  <r>
    <x v="6"/>
    <s v="Vilkija-Veliuona-Vilkija"/>
    <n v="5"/>
    <n v="36"/>
    <n v="21"/>
    <n v="720"/>
    <n v="50.400000000000006"/>
  </r>
  <r>
    <x v="6"/>
    <s v="Jurbarkas-Veliuona-Jurbarkas"/>
    <n v="5"/>
    <n v="62"/>
    <n v="34"/>
    <n v="1240"/>
    <n v="86.800000000000011"/>
  </r>
  <r>
    <x v="6"/>
    <s v="Jurbarkas-Veliuona-Jurbarkas"/>
    <n v="5"/>
    <n v="62"/>
    <n v="34"/>
    <n v="1240"/>
    <n v="86.800000000000011"/>
  </r>
  <r>
    <x v="6"/>
    <s v="Jurbarkas-Veliuona-Jurbarkas"/>
    <n v="4"/>
    <n v="62"/>
    <n v="34"/>
    <n v="992"/>
    <n v="69.440000000000012"/>
  </r>
  <r>
    <x v="6"/>
    <s v="Jurbarkas-Veliuona-Jurbarkas"/>
    <n v="4"/>
    <n v="62"/>
    <n v="34"/>
    <n v="992"/>
    <n v="69.440000000000012"/>
  </r>
  <r>
    <x v="6"/>
    <s v="Jurbarkas-Veliuona-Jurbarkas"/>
    <n v="2"/>
    <n v="62"/>
    <n v="34"/>
    <n v="496"/>
    <n v="34.720000000000006"/>
  </r>
  <r>
    <x v="6"/>
    <s v="Jurbarkas-Veliuona-Jurbarkas"/>
    <n v="2"/>
    <n v="62"/>
    <n v="34"/>
    <n v="496"/>
    <n v="34.720000000000006"/>
  </r>
  <r>
    <x v="6"/>
    <s v="Seredžius-Veliuona-Seredžius"/>
    <n v="2"/>
    <n v="14"/>
    <n v="10"/>
    <n v="112"/>
    <n v="7.8400000000000007"/>
  </r>
  <r>
    <x v="6"/>
    <s v="Klausučiai-Veliuona-Klausučiai"/>
    <n v="3"/>
    <n v="18"/>
    <n v="12"/>
    <n v="216"/>
    <n v="15.120000000000001"/>
  </r>
  <r>
    <x v="6"/>
    <s v="Klausučiai-Veliuona-Klausučiai"/>
    <n v="3"/>
    <n v="18"/>
    <n v="12"/>
    <n v="216"/>
    <n v="15.120000000000001"/>
  </r>
  <r>
    <x v="6"/>
    <s v="Tamošiai-Veliuona-Tamošiai"/>
    <n v="5"/>
    <n v="18"/>
    <n v="12"/>
    <n v="360"/>
    <n v="25.200000000000003"/>
  </r>
  <r>
    <x v="6"/>
    <s v="Tamošiai-Veliuona-Tamošiai"/>
    <n v="4"/>
    <n v="18"/>
    <n v="12"/>
    <n v="288"/>
    <n v="20.160000000000004"/>
  </r>
  <r>
    <x v="6"/>
    <s v="Stakiai-Veliuona-Stakiai"/>
    <n v="5"/>
    <n v="34"/>
    <n v="20"/>
    <n v="680"/>
    <n v="47.6"/>
  </r>
  <r>
    <x v="6"/>
    <s v="Juodaičiai-Veliuona-Juodaičiai "/>
    <n v="5"/>
    <n v="40"/>
    <n v="23"/>
    <n v="800"/>
    <n v="56.000000000000007"/>
  </r>
  <r>
    <x v="6"/>
    <s v="Vencloviškiai-Veliuona-Vencloviškiai"/>
    <n v="4"/>
    <n v="28"/>
    <n v="17"/>
    <n v="448"/>
    <n v="31.360000000000003"/>
  </r>
  <r>
    <x v="7"/>
    <s v="Ariogala-Juodaičiai-Ariogala"/>
    <n v="2"/>
    <n v="28"/>
    <n v="17"/>
    <n v="224"/>
    <n v="15.680000000000001"/>
  </r>
  <r>
    <x v="7"/>
    <s v="Ariogala-Juodaičiai-Ariogala"/>
    <n v="1"/>
    <n v="28"/>
    <n v="17"/>
    <n v="112"/>
    <n v="7.8400000000000007"/>
  </r>
  <r>
    <x v="7"/>
    <s v="Ariogala-Juodaičiai-Ariogala"/>
    <n v="5"/>
    <n v="28"/>
    <n v="17"/>
    <n v="560"/>
    <n v="39.200000000000003"/>
  </r>
  <r>
    <x v="7"/>
    <s v="Seredžius-Juodaičiai-Seredžius"/>
    <n v="2"/>
    <n v="32"/>
    <n v="19"/>
    <n v="256"/>
    <n v="17.920000000000002"/>
  </r>
  <r>
    <x v="7"/>
    <s v="Jurbarkas-Juodaičiai-Veliuona"/>
    <n v="1"/>
    <n v="108"/>
    <n v="57"/>
    <n v="432"/>
    <n v="30.240000000000002"/>
  </r>
  <r>
    <x v="7"/>
    <s v="Tamošiai-Juodaičiai-Tamošiai"/>
    <n v="1"/>
    <n v="16"/>
    <n v="11"/>
    <n v="64"/>
    <n v="4.4800000000000004"/>
  </r>
  <r>
    <x v="7"/>
    <s v="Tamošiai-Juodaičiai-Tamošiai"/>
    <n v="5"/>
    <n v="16"/>
    <n v="11"/>
    <n v="320"/>
    <n v="22.400000000000002"/>
  </r>
  <r>
    <x v="7"/>
    <s v="Griciai-Juodaičiai-Griciai."/>
    <n v="5"/>
    <n v="4"/>
    <n v="5"/>
    <n v="80"/>
    <n v="5.6000000000000005"/>
  </r>
  <r>
    <x v="7"/>
    <s v="Griciai-Juodaičiai-Griciai"/>
    <n v="5"/>
    <n v="4"/>
    <n v="5"/>
    <n v="80"/>
    <n v="5.6000000000000005"/>
  </r>
  <r>
    <x v="7"/>
    <s v="Vencloviškiai-Juodaičiai-Vencloviškiai"/>
    <n v="1"/>
    <n v="74"/>
    <n v="40"/>
    <n v="296"/>
    <n v="20.720000000000002"/>
  </r>
  <r>
    <x v="7"/>
    <s v="Raseinių r. Požėčiai-Juodaičiai- Raseinių r. Požėčiai"/>
    <n v="1"/>
    <n v="36"/>
    <n v="21"/>
    <n v="144"/>
    <n v="10.080000000000002"/>
  </r>
  <r>
    <x v="7"/>
    <s v="Butkiškė-Juodaičiai-Butkiškė"/>
    <n v="5"/>
    <n v="16"/>
    <n v="11"/>
    <n v="320"/>
    <n v="22.400000000000002"/>
  </r>
  <r>
    <x v="8"/>
    <s v="Šakiai-Jurbarkas-Šakiai"/>
    <n v="4"/>
    <n v="46"/>
    <n v="26"/>
    <n v="736"/>
    <n v="51.52"/>
  </r>
  <r>
    <x v="8"/>
    <s v="Šakiai-Jurbarkas-Šakiai"/>
    <n v="5"/>
    <n v="46"/>
    <n v="26"/>
    <n v="920"/>
    <n v="64.400000000000006"/>
  </r>
  <r>
    <x v="8"/>
    <s v="Žvyriai-Jurbarkas-Žvyriai"/>
    <n v="4"/>
    <n v="16"/>
    <n v="11"/>
    <n v="256"/>
    <n v="17.920000000000002"/>
  </r>
  <r>
    <x v="8"/>
    <s v="Grinaičiai-Jurbarkas-Grinaičiai"/>
    <n v="3"/>
    <n v="20"/>
    <n v="13"/>
    <n v="240"/>
    <n v="16.8"/>
  </r>
  <r>
    <x v="9"/>
    <s v="Vadžgirys-Jurbarkas-Vadžgirys"/>
    <n v="2"/>
    <n v="54"/>
    <n v="30"/>
    <n v="432"/>
    <n v="30.240000000000002"/>
  </r>
  <r>
    <x v="10"/>
    <s v=" Juodaičiai-Seredžius-Juodaičiai"/>
    <n v="2"/>
    <n v="32"/>
    <n v="19"/>
    <n v="256"/>
    <n v="17.920000000000002"/>
  </r>
  <r>
    <x v="10"/>
    <s v=" Juodaičiai-Seredžius-Juodaičiai"/>
    <n v="3"/>
    <n v="32"/>
    <n v="19"/>
    <n v="384"/>
    <n v="26.880000000000003"/>
  </r>
  <r>
    <x v="10"/>
    <s v=" Klausučiai-Seredžius-Klausučiai"/>
    <n v="2"/>
    <n v="6"/>
    <n v="6"/>
    <n v="48"/>
    <n v="3.3600000000000003"/>
  </r>
  <r>
    <x v="10"/>
    <s v=" Klausučiai-Seredžius-Klausučiai"/>
    <n v="2"/>
    <n v="6"/>
    <n v="6"/>
    <n v="48"/>
    <n v="3.3600000000000003"/>
  </r>
  <r>
    <x v="10"/>
    <s v=" Klausučiai-Seredžius-Klausučiai"/>
    <n v="3"/>
    <n v="6"/>
    <n v="6"/>
    <n v="72"/>
    <n v="5.0400000000000009"/>
  </r>
  <r>
    <x v="10"/>
    <s v=" Klausučiai-Seredžius-Klausučiai"/>
    <n v="1"/>
    <n v="6"/>
    <n v="6"/>
    <n v="24"/>
    <n v="1.6800000000000002"/>
  </r>
  <r>
    <x v="10"/>
    <s v=" Klausučiai-Seredžius-Klausučiai"/>
    <n v="5"/>
    <n v="6"/>
    <n v="6"/>
    <n v="120"/>
    <n v="8.4"/>
  </r>
  <r>
    <x v="10"/>
    <s v="Veliuona-seredžius-Veliuona"/>
    <n v="2"/>
    <n v="14"/>
    <n v="10"/>
    <n v="112"/>
    <n v="7.8400000000000007"/>
  </r>
  <r>
    <x v="10"/>
    <s v="Veliuona-seredžius-Veliuona"/>
    <n v="4"/>
    <n v="14"/>
    <n v="10"/>
    <n v="224"/>
    <n v="15.680000000000001"/>
  </r>
  <r>
    <x v="10"/>
    <s v="Tamošiai-Seredžius-Tamošiai"/>
    <n v="5"/>
    <n v="38"/>
    <n v="22"/>
    <n v="760"/>
    <n v="53.2"/>
  </r>
  <r>
    <x v="10"/>
    <s v="Ariogala-Seredžius-Ariogala"/>
    <n v="1"/>
    <n v="50"/>
    <n v="28"/>
    <n v="200"/>
    <n v="14.000000000000002"/>
  </r>
  <r>
    <x v="10"/>
    <s v=" Daugėliškiai-Seredžius-Daugėliškiai"/>
    <n v="5"/>
    <n v="28"/>
    <n v="17"/>
    <n v="560"/>
    <n v="39.200000000000003"/>
  </r>
  <r>
    <x v="10"/>
    <s v="Vilkija-Seredžius-Vilkija"/>
    <n v="1"/>
    <n v="20"/>
    <n v="13"/>
    <n v="80"/>
    <n v="5.6000000000000005"/>
  </r>
  <r>
    <x v="11"/>
    <s v="Skirsnemunė-Jurbarkas-Skirsnemunė"/>
    <n v="3"/>
    <n v="12"/>
    <n v="9"/>
    <n v="144"/>
    <n v="10.080000000000002"/>
  </r>
  <r>
    <x v="11"/>
    <s v="Skirsnemunė-Jurbarkas-Skirsnemunė"/>
    <n v="5"/>
    <n v="12"/>
    <n v="9"/>
    <n v="240"/>
    <n v="16.8"/>
  </r>
  <r>
    <x v="11"/>
    <s v="Smalininkai-Jurbarkas-Smalininkai"/>
    <n v="5"/>
    <n v="20"/>
    <n v="13"/>
    <n v="400"/>
    <n v="28.000000000000004"/>
  </r>
  <r>
    <x v="11"/>
    <s v="Pavidaujys-Jurbarkas-Pavidaujys"/>
    <n v="3"/>
    <n v="28"/>
    <n v="17"/>
    <n v="336"/>
    <n v="23.520000000000003"/>
  </r>
  <r>
    <x v="11"/>
    <s v="Akuotai-Klausučiai-Akuotai"/>
    <n v="2"/>
    <n v="30"/>
    <n v="18"/>
    <n v="240"/>
    <n v="16.8"/>
  </r>
  <r>
    <x v="11"/>
    <s v="Raudonė-Klausučiai-Raudonė"/>
    <n v="4"/>
    <n v="44"/>
    <n v="25"/>
    <n v="704"/>
    <n v="49.28"/>
  </r>
  <r>
    <x v="12"/>
    <s v="Jurbarkas-Klausučiai-Jurbarkas"/>
    <n v="1"/>
    <n v="84"/>
    <n v="45"/>
    <n v="336"/>
    <n v="23.520000000000003"/>
  </r>
  <r>
    <x v="12"/>
    <s v="Liucinava-Klausučiai-Liucinava"/>
    <n v="5"/>
    <n v="36"/>
    <n v="21"/>
    <n v="720"/>
    <n v="50.400000000000006"/>
  </r>
  <r>
    <x v="12"/>
    <s v="Armeniškiai-Klausučiai-Armeniškiai"/>
    <n v="5"/>
    <n v="8"/>
    <n v="7"/>
    <n v="160"/>
    <n v="11.200000000000001"/>
  </r>
  <r>
    <x v="12"/>
    <s v="Mišiūnai-Klausučiai-Mišiūnai"/>
    <n v="2"/>
    <n v="30"/>
    <n v="18"/>
    <n v="240"/>
    <n v="16.8"/>
  </r>
  <r>
    <x v="12"/>
    <s v="Spruktai-Klausučiai-Spruktai"/>
    <n v="5"/>
    <n v="4"/>
    <n v="5"/>
    <n v="80"/>
    <n v="5.6000000000000005"/>
  </r>
  <r>
    <x v="12"/>
    <s v="Seredžius-Klausučiai-Seredžius"/>
    <n v="5"/>
    <n v="6"/>
    <n v="6"/>
    <n v="120"/>
    <n v="8.4"/>
  </r>
  <r>
    <x v="12"/>
    <s v="Vilkija-Klausučiai-Vilkija"/>
    <n v="2"/>
    <n v="30"/>
    <n v="18"/>
    <n v="240"/>
    <n v="16.8"/>
  </r>
  <r>
    <x v="12"/>
    <s v="Jurbarkas-Klausučiai-Jurbarkas"/>
    <n v="1"/>
    <n v="84"/>
    <n v="45"/>
    <n v="336"/>
    <n v="23.520000000000003"/>
  </r>
  <r>
    <x v="13"/>
    <s v="Pauliai-Šimkaičiai-Pauliai"/>
    <n v="5"/>
    <n v="4"/>
    <n v="5"/>
    <n v="80"/>
    <n v="5.6000000000000005"/>
  </r>
  <r>
    <x v="13"/>
    <s v=" Vadžgirys-Šimkaičiai-Vadžgirys"/>
    <n v="5"/>
    <n v="8"/>
    <n v="7"/>
    <n v="160"/>
    <n v="11.200000000000001"/>
  </r>
  <r>
    <x v="13"/>
    <s v="Palendriai-Šimkaičiai-Palendriai"/>
    <n v="3"/>
    <n v="24"/>
    <n v="15"/>
    <n v="288"/>
    <n v="20.160000000000004"/>
  </r>
  <r>
    <x v="13"/>
    <s v="Pašaltuonys-Šimkaičiai-Pašaltuonys"/>
    <n v="5"/>
    <n v="30"/>
    <n v="18"/>
    <n v="600"/>
    <n v="42.000000000000007"/>
  </r>
  <r>
    <x v="13"/>
    <s v="Jurbarkas-Šimkaičiai-Jurbarkas"/>
    <n v="5"/>
    <n v="50"/>
    <n v="28"/>
    <n v="1000"/>
    <n v="70"/>
  </r>
  <r>
    <x v="13"/>
    <s v="Jurbarkas-Šimkaičiai-Jurbarkas"/>
    <n v="2"/>
    <n v="50"/>
    <n v="28"/>
    <n v="400"/>
    <n v="28.000000000000004"/>
  </r>
  <r>
    <x v="13"/>
    <s v="Rotuliai-Šimkaičiai-Rotuliai"/>
    <n v="2"/>
    <n v="42"/>
    <n v="24"/>
    <n v="336"/>
    <n v="23.520000000000003"/>
  </r>
  <r>
    <x v="13"/>
    <s v="Smalininkai-Šimkaičiai-Smalininkai"/>
    <n v="2"/>
    <n v="76"/>
    <n v="41"/>
    <n v="608"/>
    <n v="42.56"/>
  </r>
  <r>
    <x v="13"/>
    <s v="Pauliai-Šimkaičiai-Pauliai"/>
    <n v="2"/>
    <n v="4"/>
    <n v="5"/>
    <n v="32"/>
    <n v="2.2400000000000002"/>
  </r>
  <r>
    <x v="13"/>
    <s v="Jurbarkas-Šimkaičiai-Jurbarkas"/>
    <n v="1"/>
    <n v="50"/>
    <n v="28"/>
    <n v="200"/>
    <n v="14.000000000000002"/>
  </r>
  <r>
    <x v="13"/>
    <s v="Eržvilkas-Šimkaičiai-Eržvilkas"/>
    <n v="4"/>
    <n v="48"/>
    <n v="27"/>
    <n v="768"/>
    <n v="53.760000000000005"/>
  </r>
  <r>
    <x v="13"/>
    <s v="Jurbarkas-Šimkaičiai-Jurbarkas"/>
    <n v="1"/>
    <n v="50"/>
    <n v="28"/>
    <n v="200"/>
    <n v="14.000000000000002"/>
  </r>
  <r>
    <x v="13"/>
    <s v="Polai-Šimkaičiai-Polai"/>
    <n v="2"/>
    <n v="46"/>
    <n v="26"/>
    <n v="368"/>
    <n v="25.76"/>
  </r>
  <r>
    <x v="13"/>
    <s v="Gruzdiškės-Šimkaičiai-Gruzdiškės"/>
    <n v="4"/>
    <n v="42"/>
    <n v="24"/>
    <n v="672"/>
    <n v="47.040000000000006"/>
  </r>
  <r>
    <x v="13"/>
    <s v="Jurbarkas-Šimkaičiai-Jurbarkas"/>
    <n v="2"/>
    <n v="50"/>
    <n v="28"/>
    <n v="400"/>
    <n v="28.000000000000004"/>
  </r>
  <r>
    <x v="13"/>
    <s v="Jurbarkas-Šimkaičiai-Jurbarkas"/>
    <n v="1"/>
    <n v="50"/>
    <n v="28"/>
    <n v="200"/>
    <n v="14.000000000000002"/>
  </r>
  <r>
    <x v="13"/>
    <s v="Jurbarkas-Šimkaičiai-Jurbarkas"/>
    <n v="1"/>
    <n v="50"/>
    <n v="28"/>
    <n v="200"/>
    <n v="14.000000000000002"/>
  </r>
  <r>
    <x v="14"/>
    <s v="Jurbarkas–Skirsnemunė-Jurbarkas"/>
    <n v="2"/>
    <n v="12"/>
    <n v="9"/>
    <n v="96"/>
    <n v="6.7200000000000006"/>
  </r>
  <r>
    <x v="14"/>
    <s v="Raudonė–Skirsnemunė-Raudonė"/>
    <n v="1"/>
    <n v="32"/>
    <n v="19"/>
    <n v="128"/>
    <n v="8.9600000000000009"/>
  </r>
  <r>
    <x v="14"/>
    <s v="Pilies I k.–Skirsnemunė-Pilies I k."/>
    <n v="5"/>
    <n v="8"/>
    <n v="7"/>
    <n v="160"/>
    <n v="11.200000000000001"/>
  </r>
  <r>
    <x v="14"/>
    <s v="Jurbarkas–Skirsnemunė-Jurbarkas"/>
    <n v="1"/>
    <n v="12"/>
    <n v="9"/>
    <n v="48"/>
    <n v="3.3600000000000003"/>
  </r>
  <r>
    <x v="14"/>
    <s v="Jurbarkas–Skirsnemunė-Jurbarkas"/>
    <n v="2"/>
    <n v="12"/>
    <n v="9"/>
    <n v="96"/>
    <n v="6.7200000000000006"/>
  </r>
  <r>
    <x v="14"/>
    <s v="Jurbarkas–Skirsnemunė-Jurbarkas"/>
    <n v="5"/>
    <n v="12"/>
    <n v="9"/>
    <n v="240"/>
    <n v="16.8"/>
  </r>
  <r>
    <x v="14"/>
    <s v="Jurbarkas–Skirsnemunė-Jurbarkas"/>
    <n v="1"/>
    <n v="12"/>
    <n v="9"/>
    <n v="48"/>
    <n v="3.3600000000000003"/>
  </r>
  <r>
    <x v="14"/>
    <s v="Jakaičių k.–Skirsnemunė-Jakaičiai"/>
    <n v="2"/>
    <n v="14"/>
    <n v="10"/>
    <n v="112"/>
    <n v="7.8400000000000007"/>
  </r>
  <r>
    <x v="14"/>
    <s v="Jurbarkas–Skirsnemunė-Jurbarkas"/>
    <n v="4"/>
    <n v="12"/>
    <n v="9"/>
    <n v="192"/>
    <n v="13.440000000000001"/>
  </r>
  <r>
    <x v="14"/>
    <s v="Palėkių k.–Skirsnemunė-Palėkiai"/>
    <n v="5"/>
    <n v="38"/>
    <n v="22"/>
    <n v="760"/>
    <n v="53.2"/>
  </r>
  <r>
    <x v="14"/>
    <s v="Jurbarkas–Skirsnemunė-Jurbarkas"/>
    <n v="3"/>
    <n v="12"/>
    <n v="9"/>
    <n v="144"/>
    <n v="10.080000000000002"/>
  </r>
  <r>
    <x v="14"/>
    <s v="Jurbarkas–Skirsnemunė-Jurbarkas"/>
    <n v="2"/>
    <n v="12"/>
    <n v="9"/>
    <n v="96"/>
    <n v="6.7200000000000006"/>
  </r>
  <r>
    <x v="14"/>
    <s v="Jurbarkas–Skirsnemunė-Jurbarkas"/>
    <n v="2"/>
    <n v="12"/>
    <n v="9"/>
    <n v="96"/>
    <n v="6.7200000000000006"/>
  </r>
  <r>
    <x v="14"/>
    <s v="Sliekiškuų k.–Skirsnemunė-Sliekiškiai"/>
    <n v="3"/>
    <n v="8"/>
    <n v="7"/>
    <n v="96"/>
    <n v="6.7200000000000006"/>
  </r>
  <r>
    <x v="14"/>
    <s v="Jurbarkas–Skirsnemunė-Jurbarkas"/>
    <n v="5"/>
    <n v="12"/>
    <n v="9"/>
    <n v="240"/>
    <n v="16.8"/>
  </r>
  <r>
    <x v="14"/>
    <s v="Raudonė–Skirsnemunė-Raudonė"/>
    <n v="4"/>
    <n v="32"/>
    <n v="19"/>
    <n v="512"/>
    <n v="35.840000000000003"/>
  </r>
  <r>
    <x v="14"/>
    <s v="Jurbarkas–Skirsnemunė-Jurbarkas"/>
    <n v="3"/>
    <n v="12"/>
    <n v="9"/>
    <n v="144"/>
    <n v="10.080000000000002"/>
  </r>
  <r>
    <x v="14"/>
    <s v="Jurbarkas–Skirsnemunė-Jurbarkas"/>
    <n v="5"/>
    <n v="12"/>
    <n v="9"/>
    <n v="240"/>
    <n v="16.8"/>
  </r>
  <r>
    <x v="14"/>
    <s v="Jurbarkas–Skirsnemunė-Jurbarkas"/>
    <n v="5"/>
    <n v="12"/>
    <n v="9"/>
    <n v="240"/>
    <n v="16.8"/>
  </r>
  <r>
    <x v="14"/>
    <s v="Vadžgirys–Skirsnemunė-vadžgirys"/>
    <n v="1"/>
    <n v="48"/>
    <n v="27"/>
    <n v="192"/>
    <n v="13.440000000000001"/>
  </r>
  <r>
    <x v="14"/>
    <s v="Jurbarkas–Skirsnemunė-Jurbarkas"/>
    <n v="1"/>
    <n v="12"/>
    <n v="9"/>
    <n v="48"/>
    <n v="3.3600000000000003"/>
  </r>
  <r>
    <x v="14"/>
    <s v="Raudonė–Skirsnemunė-Raudonė"/>
    <n v="5"/>
    <n v="32"/>
    <n v="19"/>
    <n v="640"/>
    <n v="44.800000000000004"/>
  </r>
  <r>
    <x v="14"/>
    <s v="Girdžiai–Skirsnemunė-Girdžiai"/>
    <n v="5"/>
    <n v="30"/>
    <n v="18"/>
    <n v="600"/>
    <n v="42.000000000000007"/>
  </r>
  <r>
    <x v="14"/>
    <s v="Jurbarkas–Skirsnemunė-Jurbarkas"/>
    <n v="5"/>
    <n v="12"/>
    <n v="9"/>
    <n v="240"/>
    <n v="16.8"/>
  </r>
  <r>
    <x v="14"/>
    <s v="Jurbarkas–Skirsnemunė-Jurbarkas"/>
    <n v="5"/>
    <n v="12"/>
    <n v="9"/>
    <n v="240"/>
    <n v="16.8"/>
  </r>
  <r>
    <x v="14"/>
    <s v="Pilies I k.–Skirsnemunė-Pilies I k."/>
    <n v="5"/>
    <n v="8"/>
    <n v="7"/>
    <n v="160"/>
    <n v="11.2000000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Reikšmės" updatedVersion="6" minRefreshableVersion="3" useAutoFormatting="1" itemPrintTitles="1" createdVersion="6" indent="0" outline="1" outlineData="1" multipleFieldFilters="0" chartFormat="1">
  <location ref="A1:C17" firstHeaderRow="0" firstDataRow="1" firstDataCol="1"/>
  <pivotFields count="7">
    <pivotField axis="axisRow" showAll="0">
      <items count="16">
        <item x="3"/>
        <item x="0"/>
        <item x="7"/>
        <item x="5"/>
        <item x="9"/>
        <item x="12"/>
        <item x="2"/>
        <item x="8"/>
        <item x="10"/>
        <item x="14"/>
        <item x="1"/>
        <item x="13"/>
        <item x="6"/>
        <item x="4"/>
        <item x="11"/>
        <item t="default"/>
      </items>
    </pivotField>
    <pivotField showAll="0"/>
    <pivotField showAll="0"/>
    <pivotField showAll="0"/>
    <pivotField dataField="1" showAll="0"/>
    <pivotField showAll="0"/>
    <pivotField dataField="1" numFmtId="44" showAll="0"/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per mėnesį" fld="6" baseField="0" baseItem="362425136" numFmtId="165"/>
    <dataField name="važinėjančių skaičius" fld="4" subtotal="count" baseField="0" baseItem="3"/>
  </dataFields>
  <chartFormats count="2">
    <chartFormat chart="0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tabSelected="1" topLeftCell="D160" zoomScale="130" zoomScaleNormal="130" workbookViewId="0">
      <selection activeCell="H171" sqref="H171"/>
    </sheetView>
  </sheetViews>
  <sheetFormatPr defaultColWidth="8.85546875" defaultRowHeight="15" x14ac:dyDescent="0.25"/>
  <cols>
    <col min="1" max="1" width="13.7109375" style="11" bestFit="1" customWidth="1"/>
    <col min="2" max="2" width="20.5703125" style="11" customWidth="1"/>
    <col min="3" max="3" width="38.5703125" style="11" customWidth="1"/>
    <col min="4" max="4" width="15.5703125" style="8" customWidth="1"/>
    <col min="5" max="5" width="18.85546875" style="8" customWidth="1"/>
    <col min="6" max="6" width="15.140625" style="8" customWidth="1"/>
    <col min="7" max="7" width="21.7109375" style="8" customWidth="1"/>
    <col min="8" max="8" width="15.140625" style="13" customWidth="1"/>
    <col min="9" max="9" width="11" style="11" bestFit="1" customWidth="1"/>
    <col min="10" max="10" width="12" style="11" bestFit="1" customWidth="1"/>
    <col min="11" max="16384" width="8.85546875" style="11"/>
  </cols>
  <sheetData>
    <row r="1" spans="1:8" s="8" customFormat="1" ht="48.6" customHeight="1" thickBot="1" x14ac:dyDescent="0.3">
      <c r="A1" s="2" t="s">
        <v>0</v>
      </c>
      <c r="B1" s="2" t="s">
        <v>111</v>
      </c>
      <c r="C1" s="2" t="s">
        <v>1</v>
      </c>
      <c r="D1" s="3" t="s">
        <v>2</v>
      </c>
      <c r="E1" s="3" t="s">
        <v>123</v>
      </c>
      <c r="F1" s="2" t="s">
        <v>21</v>
      </c>
      <c r="G1" s="18" t="s">
        <v>128</v>
      </c>
      <c r="H1" s="19">
        <v>7.0000000000000007E-2</v>
      </c>
    </row>
    <row r="2" spans="1:8" x14ac:dyDescent="0.25">
      <c r="A2" s="1">
        <v>1</v>
      </c>
      <c r="B2" s="1" t="s">
        <v>33</v>
      </c>
      <c r="C2" s="1" t="s">
        <v>3</v>
      </c>
      <c r="D2" s="3">
        <v>3</v>
      </c>
      <c r="E2" s="3">
        <f>IF(F2&gt;=3,F2*2-6,0)</f>
        <v>46</v>
      </c>
      <c r="F2" s="15">
        <v>26</v>
      </c>
      <c r="G2" s="2">
        <f>E2*D2*4</f>
        <v>552</v>
      </c>
      <c r="H2" s="20">
        <f t="shared" ref="H2:H33" si="0">G2*$H$1</f>
        <v>38.64</v>
      </c>
    </row>
    <row r="3" spans="1:8" x14ac:dyDescent="0.25">
      <c r="A3" s="1">
        <v>2</v>
      </c>
      <c r="B3" s="1" t="s">
        <v>33</v>
      </c>
      <c r="C3" s="1" t="s">
        <v>3</v>
      </c>
      <c r="D3" s="3">
        <v>2</v>
      </c>
      <c r="E3" s="3">
        <f t="shared" ref="E3:E66" si="1">IF(F3&gt;=3,F3*2-6,0)</f>
        <v>46</v>
      </c>
      <c r="F3" s="15">
        <v>26</v>
      </c>
      <c r="G3" s="2">
        <f t="shared" ref="G3:G65" si="2">E3*D3*4</f>
        <v>368</v>
      </c>
      <c r="H3" s="9">
        <f t="shared" si="0"/>
        <v>25.76</v>
      </c>
    </row>
    <row r="4" spans="1:8" ht="14.45" customHeight="1" x14ac:dyDescent="0.25">
      <c r="A4" s="1">
        <v>3</v>
      </c>
      <c r="B4" s="1" t="s">
        <v>33</v>
      </c>
      <c r="C4" s="1" t="s">
        <v>3</v>
      </c>
      <c r="D4" s="3">
        <v>3</v>
      </c>
      <c r="E4" s="3">
        <f t="shared" si="1"/>
        <v>46</v>
      </c>
      <c r="F4" s="15">
        <v>26</v>
      </c>
      <c r="G4" s="2">
        <f t="shared" si="2"/>
        <v>552</v>
      </c>
      <c r="H4" s="9">
        <f t="shared" si="0"/>
        <v>38.64</v>
      </c>
    </row>
    <row r="5" spans="1:8" x14ac:dyDescent="0.25">
      <c r="A5" s="1">
        <v>4</v>
      </c>
      <c r="B5" s="1" t="s">
        <v>33</v>
      </c>
      <c r="C5" s="1" t="s">
        <v>4</v>
      </c>
      <c r="D5" s="3">
        <v>4</v>
      </c>
      <c r="E5" s="3">
        <f t="shared" si="1"/>
        <v>14</v>
      </c>
      <c r="F5" s="15">
        <v>10</v>
      </c>
      <c r="G5" s="2">
        <f t="shared" si="2"/>
        <v>224</v>
      </c>
      <c r="H5" s="9">
        <f t="shared" si="0"/>
        <v>15.680000000000001</v>
      </c>
    </row>
    <row r="6" spans="1:8" x14ac:dyDescent="0.25">
      <c r="A6" s="1">
        <v>5</v>
      </c>
      <c r="B6" s="1" t="s">
        <v>33</v>
      </c>
      <c r="C6" s="1" t="s">
        <v>5</v>
      </c>
      <c r="D6" s="3">
        <v>5</v>
      </c>
      <c r="E6" s="3">
        <f t="shared" si="1"/>
        <v>10</v>
      </c>
      <c r="F6" s="15">
        <v>8</v>
      </c>
      <c r="G6" s="2">
        <f t="shared" si="2"/>
        <v>200</v>
      </c>
      <c r="H6" s="9">
        <f t="shared" si="0"/>
        <v>14.000000000000002</v>
      </c>
    </row>
    <row r="7" spans="1:8" x14ac:dyDescent="0.25">
      <c r="A7" s="1">
        <v>6</v>
      </c>
      <c r="B7" s="1" t="s">
        <v>33</v>
      </c>
      <c r="C7" s="1" t="s">
        <v>6</v>
      </c>
      <c r="D7" s="3">
        <v>3</v>
      </c>
      <c r="E7" s="3">
        <f t="shared" si="1"/>
        <v>16</v>
      </c>
      <c r="F7" s="15">
        <v>11</v>
      </c>
      <c r="G7" s="2">
        <f t="shared" si="2"/>
        <v>192</v>
      </c>
      <c r="H7" s="9">
        <f t="shared" si="0"/>
        <v>13.440000000000001</v>
      </c>
    </row>
    <row r="8" spans="1:8" x14ac:dyDescent="0.25">
      <c r="A8" s="1">
        <v>7</v>
      </c>
      <c r="B8" s="1" t="s">
        <v>33</v>
      </c>
      <c r="C8" s="1" t="s">
        <v>7</v>
      </c>
      <c r="D8" s="3">
        <v>2</v>
      </c>
      <c r="E8" s="3">
        <f t="shared" si="1"/>
        <v>44</v>
      </c>
      <c r="F8" s="15">
        <v>25</v>
      </c>
      <c r="G8" s="2">
        <f t="shared" si="2"/>
        <v>352</v>
      </c>
      <c r="H8" s="9">
        <f t="shared" si="0"/>
        <v>24.64</v>
      </c>
    </row>
    <row r="9" spans="1:8" x14ac:dyDescent="0.25">
      <c r="A9" s="1">
        <v>8</v>
      </c>
      <c r="B9" s="1" t="s">
        <v>33</v>
      </c>
      <c r="C9" s="1" t="s">
        <v>3</v>
      </c>
      <c r="D9" s="3">
        <v>5</v>
      </c>
      <c r="E9" s="3">
        <f t="shared" si="1"/>
        <v>46</v>
      </c>
      <c r="F9" s="15">
        <v>26</v>
      </c>
      <c r="G9" s="2">
        <f t="shared" si="2"/>
        <v>920</v>
      </c>
      <c r="H9" s="9">
        <f t="shared" si="0"/>
        <v>64.400000000000006</v>
      </c>
    </row>
    <row r="10" spans="1:8" x14ac:dyDescent="0.25">
      <c r="A10" s="1">
        <v>9</v>
      </c>
      <c r="B10" s="1" t="s">
        <v>33</v>
      </c>
      <c r="C10" s="1" t="s">
        <v>3</v>
      </c>
      <c r="D10" s="3">
        <v>4</v>
      </c>
      <c r="E10" s="3">
        <f t="shared" si="1"/>
        <v>46</v>
      </c>
      <c r="F10" s="15">
        <v>26</v>
      </c>
      <c r="G10" s="2">
        <f t="shared" si="2"/>
        <v>736</v>
      </c>
      <c r="H10" s="9">
        <f t="shared" si="0"/>
        <v>51.52</v>
      </c>
    </row>
    <row r="11" spans="1:8" x14ac:dyDescent="0.25">
      <c r="A11" s="1">
        <v>10</v>
      </c>
      <c r="B11" s="1" t="s">
        <v>33</v>
      </c>
      <c r="C11" s="1" t="s">
        <v>3</v>
      </c>
      <c r="D11" s="3">
        <v>2</v>
      </c>
      <c r="E11" s="3">
        <f t="shared" si="1"/>
        <v>46</v>
      </c>
      <c r="F11" s="15">
        <v>26</v>
      </c>
      <c r="G11" s="2">
        <f t="shared" si="2"/>
        <v>368</v>
      </c>
      <c r="H11" s="9">
        <f t="shared" si="0"/>
        <v>25.76</v>
      </c>
    </row>
    <row r="12" spans="1:8" x14ac:dyDescent="0.25">
      <c r="A12" s="1">
        <v>11</v>
      </c>
      <c r="B12" s="1" t="s">
        <v>33</v>
      </c>
      <c r="C12" s="1" t="s">
        <v>3</v>
      </c>
      <c r="D12" s="3">
        <v>5</v>
      </c>
      <c r="E12" s="3">
        <f t="shared" si="1"/>
        <v>46</v>
      </c>
      <c r="F12" s="15">
        <v>26</v>
      </c>
      <c r="G12" s="2">
        <f t="shared" si="2"/>
        <v>920</v>
      </c>
      <c r="H12" s="9">
        <f t="shared" si="0"/>
        <v>64.400000000000006</v>
      </c>
    </row>
    <row r="13" spans="1:8" x14ac:dyDescent="0.25">
      <c r="A13" s="1">
        <v>12</v>
      </c>
      <c r="B13" s="1" t="s">
        <v>33</v>
      </c>
      <c r="C13" s="1" t="s">
        <v>8</v>
      </c>
      <c r="D13" s="3">
        <v>5</v>
      </c>
      <c r="E13" s="3">
        <f t="shared" si="1"/>
        <v>22</v>
      </c>
      <c r="F13" s="15">
        <v>14</v>
      </c>
      <c r="G13" s="2">
        <f t="shared" si="2"/>
        <v>440</v>
      </c>
      <c r="H13" s="9">
        <f t="shared" si="0"/>
        <v>30.800000000000004</v>
      </c>
    </row>
    <row r="14" spans="1:8" x14ac:dyDescent="0.25">
      <c r="A14" s="1">
        <v>13</v>
      </c>
      <c r="B14" s="1" t="s">
        <v>33</v>
      </c>
      <c r="C14" s="1" t="s">
        <v>8</v>
      </c>
      <c r="D14" s="3">
        <v>5</v>
      </c>
      <c r="E14" s="3">
        <f t="shared" si="1"/>
        <v>22</v>
      </c>
      <c r="F14" s="15">
        <v>14</v>
      </c>
      <c r="G14" s="2">
        <f t="shared" si="2"/>
        <v>440</v>
      </c>
      <c r="H14" s="9">
        <f t="shared" si="0"/>
        <v>30.800000000000004</v>
      </c>
    </row>
    <row r="15" spans="1:8" x14ac:dyDescent="0.25">
      <c r="A15" s="1">
        <v>14</v>
      </c>
      <c r="B15" s="1" t="s">
        <v>33</v>
      </c>
      <c r="C15" s="1" t="s">
        <v>9</v>
      </c>
      <c r="D15" s="3">
        <v>1</v>
      </c>
      <c r="E15" s="3">
        <f t="shared" si="1"/>
        <v>20</v>
      </c>
      <c r="F15" s="15">
        <v>13</v>
      </c>
      <c r="G15" s="2">
        <f t="shared" si="2"/>
        <v>80</v>
      </c>
      <c r="H15" s="9">
        <f t="shared" si="0"/>
        <v>5.6000000000000005</v>
      </c>
    </row>
    <row r="16" spans="1:8" x14ac:dyDescent="0.25">
      <c r="A16" s="1">
        <v>15</v>
      </c>
      <c r="B16" s="1" t="s">
        <v>33</v>
      </c>
      <c r="C16" s="1" t="s">
        <v>3</v>
      </c>
      <c r="D16" s="3">
        <v>3</v>
      </c>
      <c r="E16" s="3">
        <f t="shared" si="1"/>
        <v>46</v>
      </c>
      <c r="F16" s="15">
        <v>26</v>
      </c>
      <c r="G16" s="2">
        <f t="shared" si="2"/>
        <v>552</v>
      </c>
      <c r="H16" s="9">
        <f t="shared" si="0"/>
        <v>38.64</v>
      </c>
    </row>
    <row r="17" spans="1:8" x14ac:dyDescent="0.25">
      <c r="A17" s="1">
        <v>16</v>
      </c>
      <c r="B17" s="1" t="s">
        <v>33</v>
      </c>
      <c r="C17" s="1" t="s">
        <v>3</v>
      </c>
      <c r="D17" s="3">
        <v>5</v>
      </c>
      <c r="E17" s="3">
        <f t="shared" si="1"/>
        <v>46</v>
      </c>
      <c r="F17" s="15">
        <v>26</v>
      </c>
      <c r="G17" s="2">
        <f t="shared" si="2"/>
        <v>920</v>
      </c>
      <c r="H17" s="9">
        <f t="shared" si="0"/>
        <v>64.400000000000006</v>
      </c>
    </row>
    <row r="18" spans="1:8" x14ac:dyDescent="0.25">
      <c r="A18" s="1">
        <v>17</v>
      </c>
      <c r="B18" s="1" t="s">
        <v>33</v>
      </c>
      <c r="C18" s="1" t="s">
        <v>10</v>
      </c>
      <c r="D18" s="3">
        <v>5</v>
      </c>
      <c r="E18" s="3">
        <f t="shared" si="1"/>
        <v>40</v>
      </c>
      <c r="F18" s="15">
        <v>23</v>
      </c>
      <c r="G18" s="2">
        <f t="shared" si="2"/>
        <v>800</v>
      </c>
      <c r="H18" s="9">
        <f t="shared" si="0"/>
        <v>56.000000000000007</v>
      </c>
    </row>
    <row r="19" spans="1:8" x14ac:dyDescent="0.25">
      <c r="A19" s="1">
        <v>18</v>
      </c>
      <c r="B19" s="1" t="s">
        <v>33</v>
      </c>
      <c r="C19" s="1" t="s">
        <v>11</v>
      </c>
      <c r="D19" s="3">
        <v>2</v>
      </c>
      <c r="E19" s="3">
        <f t="shared" si="1"/>
        <v>24</v>
      </c>
      <c r="F19" s="15">
        <v>15</v>
      </c>
      <c r="G19" s="2">
        <f t="shared" si="2"/>
        <v>192</v>
      </c>
      <c r="H19" s="9">
        <f t="shared" si="0"/>
        <v>13.440000000000001</v>
      </c>
    </row>
    <row r="20" spans="1:8" x14ac:dyDescent="0.25">
      <c r="A20" s="1">
        <v>19</v>
      </c>
      <c r="B20" s="1" t="s">
        <v>33</v>
      </c>
      <c r="C20" s="1" t="s">
        <v>3</v>
      </c>
      <c r="D20" s="3">
        <v>5</v>
      </c>
      <c r="E20" s="3">
        <f t="shared" si="1"/>
        <v>46</v>
      </c>
      <c r="F20" s="15">
        <v>26</v>
      </c>
      <c r="G20" s="2">
        <f t="shared" si="2"/>
        <v>920</v>
      </c>
      <c r="H20" s="9">
        <f t="shared" si="0"/>
        <v>64.400000000000006</v>
      </c>
    </row>
    <row r="21" spans="1:8" x14ac:dyDescent="0.25">
      <c r="A21" s="1">
        <v>20</v>
      </c>
      <c r="B21" s="1" t="s">
        <v>33</v>
      </c>
      <c r="C21" s="1" t="s">
        <v>12</v>
      </c>
      <c r="D21" s="3">
        <v>5</v>
      </c>
      <c r="E21" s="3">
        <f t="shared" si="1"/>
        <v>28</v>
      </c>
      <c r="F21" s="15">
        <v>17</v>
      </c>
      <c r="G21" s="2">
        <f t="shared" si="2"/>
        <v>560</v>
      </c>
      <c r="H21" s="9">
        <f t="shared" si="0"/>
        <v>39.200000000000003</v>
      </c>
    </row>
    <row r="22" spans="1:8" x14ac:dyDescent="0.25">
      <c r="A22" s="1">
        <v>21</v>
      </c>
      <c r="B22" s="1" t="s">
        <v>33</v>
      </c>
      <c r="C22" s="1" t="s">
        <v>4</v>
      </c>
      <c r="D22" s="3">
        <v>3</v>
      </c>
      <c r="E22" s="3">
        <f t="shared" si="1"/>
        <v>14</v>
      </c>
      <c r="F22" s="15">
        <v>10</v>
      </c>
      <c r="G22" s="2">
        <f t="shared" si="2"/>
        <v>168</v>
      </c>
      <c r="H22" s="9">
        <f t="shared" si="0"/>
        <v>11.760000000000002</v>
      </c>
    </row>
    <row r="23" spans="1:8" x14ac:dyDescent="0.25">
      <c r="A23" s="1">
        <v>22</v>
      </c>
      <c r="B23" s="1" t="s">
        <v>33</v>
      </c>
      <c r="C23" s="1" t="s">
        <v>13</v>
      </c>
      <c r="D23" s="3">
        <v>3</v>
      </c>
      <c r="E23" s="3">
        <f t="shared" si="1"/>
        <v>14</v>
      </c>
      <c r="F23" s="15">
        <v>10</v>
      </c>
      <c r="G23" s="2">
        <f t="shared" si="2"/>
        <v>168</v>
      </c>
      <c r="H23" s="9">
        <f t="shared" si="0"/>
        <v>11.760000000000002</v>
      </c>
    </row>
    <row r="24" spans="1:8" x14ac:dyDescent="0.25">
      <c r="A24" s="1">
        <v>23</v>
      </c>
      <c r="B24" s="1" t="s">
        <v>33</v>
      </c>
      <c r="C24" s="1" t="s">
        <v>14</v>
      </c>
      <c r="D24" s="3">
        <v>5</v>
      </c>
      <c r="E24" s="3">
        <f t="shared" si="1"/>
        <v>46</v>
      </c>
      <c r="F24" s="15">
        <v>26</v>
      </c>
      <c r="G24" s="2">
        <f t="shared" si="2"/>
        <v>920</v>
      </c>
      <c r="H24" s="9">
        <f t="shared" si="0"/>
        <v>64.400000000000006</v>
      </c>
    </row>
    <row r="25" spans="1:8" x14ac:dyDescent="0.25">
      <c r="A25" s="1">
        <v>24</v>
      </c>
      <c r="B25" s="1" t="s">
        <v>33</v>
      </c>
      <c r="C25" s="1" t="s">
        <v>15</v>
      </c>
      <c r="D25" s="3">
        <v>5</v>
      </c>
      <c r="E25" s="3">
        <f t="shared" si="1"/>
        <v>14</v>
      </c>
      <c r="F25" s="15">
        <v>10</v>
      </c>
      <c r="G25" s="2">
        <f t="shared" si="2"/>
        <v>280</v>
      </c>
      <c r="H25" s="9">
        <f t="shared" si="0"/>
        <v>19.600000000000001</v>
      </c>
    </row>
    <row r="26" spans="1:8" x14ac:dyDescent="0.25">
      <c r="A26" s="1">
        <v>25</v>
      </c>
      <c r="B26" s="1" t="s">
        <v>33</v>
      </c>
      <c r="C26" s="1" t="s">
        <v>16</v>
      </c>
      <c r="D26" s="3">
        <v>5</v>
      </c>
      <c r="E26" s="3">
        <f t="shared" si="1"/>
        <v>18</v>
      </c>
      <c r="F26" s="15">
        <v>12</v>
      </c>
      <c r="G26" s="2">
        <f t="shared" si="2"/>
        <v>360</v>
      </c>
      <c r="H26" s="9">
        <f t="shared" si="0"/>
        <v>25.200000000000003</v>
      </c>
    </row>
    <row r="27" spans="1:8" x14ac:dyDescent="0.25">
      <c r="A27" s="1">
        <v>1</v>
      </c>
      <c r="B27" s="1" t="s">
        <v>35</v>
      </c>
      <c r="C27" s="1" t="s">
        <v>17</v>
      </c>
      <c r="D27" s="3">
        <v>1</v>
      </c>
      <c r="E27" s="3">
        <f t="shared" si="1"/>
        <v>20</v>
      </c>
      <c r="F27" s="15">
        <v>13</v>
      </c>
      <c r="G27" s="4">
        <f t="shared" si="2"/>
        <v>80</v>
      </c>
      <c r="H27" s="9">
        <f t="shared" si="0"/>
        <v>5.6000000000000005</v>
      </c>
    </row>
    <row r="28" spans="1:8" x14ac:dyDescent="0.25">
      <c r="A28" s="1">
        <v>2</v>
      </c>
      <c r="B28" s="1" t="s">
        <v>35</v>
      </c>
      <c r="C28" s="1" t="s">
        <v>18</v>
      </c>
      <c r="D28" s="3">
        <v>3</v>
      </c>
      <c r="E28" s="3">
        <f t="shared" si="1"/>
        <v>20</v>
      </c>
      <c r="F28" s="15">
        <v>13</v>
      </c>
      <c r="G28" s="4">
        <f t="shared" si="2"/>
        <v>240</v>
      </c>
      <c r="H28" s="9">
        <f t="shared" si="0"/>
        <v>16.8</v>
      </c>
    </row>
    <row r="29" spans="1:8" x14ac:dyDescent="0.25">
      <c r="A29" s="1">
        <v>3</v>
      </c>
      <c r="B29" s="1" t="s">
        <v>35</v>
      </c>
      <c r="C29" s="1" t="s">
        <v>18</v>
      </c>
      <c r="D29" s="3">
        <v>5</v>
      </c>
      <c r="E29" s="3">
        <f t="shared" si="1"/>
        <v>20</v>
      </c>
      <c r="F29" s="15">
        <v>13</v>
      </c>
      <c r="G29" s="4">
        <f t="shared" si="2"/>
        <v>400</v>
      </c>
      <c r="H29" s="9">
        <f t="shared" si="0"/>
        <v>28.000000000000004</v>
      </c>
    </row>
    <row r="30" spans="1:8" x14ac:dyDescent="0.25">
      <c r="A30" s="1">
        <v>4</v>
      </c>
      <c r="B30" s="1" t="s">
        <v>35</v>
      </c>
      <c r="C30" s="1" t="s">
        <v>18</v>
      </c>
      <c r="D30" s="3">
        <v>2</v>
      </c>
      <c r="E30" s="3">
        <f t="shared" si="1"/>
        <v>20</v>
      </c>
      <c r="F30" s="15">
        <v>13</v>
      </c>
      <c r="G30" s="4">
        <f t="shared" si="2"/>
        <v>160</v>
      </c>
      <c r="H30" s="9">
        <f t="shared" si="0"/>
        <v>11.200000000000001</v>
      </c>
    </row>
    <row r="31" spans="1:8" x14ac:dyDescent="0.25">
      <c r="A31" s="1">
        <v>5</v>
      </c>
      <c r="B31" s="1" t="s">
        <v>35</v>
      </c>
      <c r="C31" s="1" t="s">
        <v>18</v>
      </c>
      <c r="D31" s="3">
        <v>1</v>
      </c>
      <c r="E31" s="3">
        <f t="shared" si="1"/>
        <v>20</v>
      </c>
      <c r="F31" s="15">
        <v>13</v>
      </c>
      <c r="G31" s="4">
        <f t="shared" si="2"/>
        <v>80</v>
      </c>
      <c r="H31" s="9">
        <f t="shared" si="0"/>
        <v>5.6000000000000005</v>
      </c>
    </row>
    <row r="32" spans="1:8" x14ac:dyDescent="0.25">
      <c r="A32" s="1">
        <v>6</v>
      </c>
      <c r="B32" s="1" t="s">
        <v>35</v>
      </c>
      <c r="C32" s="1" t="s">
        <v>18</v>
      </c>
      <c r="D32" s="3">
        <v>2</v>
      </c>
      <c r="E32" s="3">
        <f t="shared" si="1"/>
        <v>20</v>
      </c>
      <c r="F32" s="15">
        <v>13</v>
      </c>
      <c r="G32" s="4">
        <f t="shared" si="2"/>
        <v>160</v>
      </c>
      <c r="H32" s="9">
        <f t="shared" si="0"/>
        <v>11.200000000000001</v>
      </c>
    </row>
    <row r="33" spans="1:8" x14ac:dyDescent="0.25">
      <c r="A33" s="1">
        <v>7</v>
      </c>
      <c r="B33" s="1" t="s">
        <v>35</v>
      </c>
      <c r="C33" s="1" t="s">
        <v>19</v>
      </c>
      <c r="D33" s="3">
        <v>1</v>
      </c>
      <c r="E33" s="3">
        <f t="shared" si="1"/>
        <v>70</v>
      </c>
      <c r="F33" s="15">
        <v>38</v>
      </c>
      <c r="G33" s="4">
        <f t="shared" si="2"/>
        <v>280</v>
      </c>
      <c r="H33" s="9">
        <f t="shared" si="0"/>
        <v>19.600000000000001</v>
      </c>
    </row>
    <row r="34" spans="1:8" x14ac:dyDescent="0.25">
      <c r="A34" s="1">
        <v>8</v>
      </c>
      <c r="B34" s="1" t="s">
        <v>35</v>
      </c>
      <c r="C34" s="1" t="s">
        <v>22</v>
      </c>
      <c r="D34" s="3">
        <v>5</v>
      </c>
      <c r="E34" s="3">
        <f t="shared" si="1"/>
        <v>50</v>
      </c>
      <c r="F34" s="15">
        <v>28</v>
      </c>
      <c r="G34" s="4">
        <f t="shared" si="2"/>
        <v>1000</v>
      </c>
      <c r="H34" s="9">
        <f t="shared" ref="H34:H65" si="3">G34*$H$1</f>
        <v>70</v>
      </c>
    </row>
    <row r="35" spans="1:8" x14ac:dyDescent="0.25">
      <c r="A35" s="1">
        <v>9</v>
      </c>
      <c r="B35" s="1" t="s">
        <v>35</v>
      </c>
      <c r="C35" s="1" t="s">
        <v>20</v>
      </c>
      <c r="D35" s="3">
        <v>1</v>
      </c>
      <c r="E35" s="3">
        <f t="shared" si="1"/>
        <v>74</v>
      </c>
      <c r="F35" s="15">
        <v>40</v>
      </c>
      <c r="G35" s="4">
        <f t="shared" si="2"/>
        <v>296</v>
      </c>
      <c r="H35" s="9">
        <f t="shared" si="3"/>
        <v>20.720000000000002</v>
      </c>
    </row>
    <row r="36" spans="1:8" x14ac:dyDescent="0.25">
      <c r="A36" s="1">
        <v>1</v>
      </c>
      <c r="B36" s="1" t="s">
        <v>36</v>
      </c>
      <c r="C36" s="1" t="s">
        <v>23</v>
      </c>
      <c r="D36" s="3">
        <v>4</v>
      </c>
      <c r="E36" s="3">
        <f t="shared" si="1"/>
        <v>170</v>
      </c>
      <c r="F36" s="15">
        <v>88</v>
      </c>
      <c r="G36" s="4">
        <f t="shared" si="2"/>
        <v>2720</v>
      </c>
      <c r="H36" s="9">
        <f t="shared" si="3"/>
        <v>190.4</v>
      </c>
    </row>
    <row r="37" spans="1:8" x14ac:dyDescent="0.25">
      <c r="A37" s="1">
        <v>2</v>
      </c>
      <c r="B37" s="1" t="s">
        <v>36</v>
      </c>
      <c r="C37" s="1" t="s">
        <v>24</v>
      </c>
      <c r="D37" s="3">
        <v>3</v>
      </c>
      <c r="E37" s="3">
        <f t="shared" si="1"/>
        <v>170</v>
      </c>
      <c r="F37" s="15">
        <v>88</v>
      </c>
      <c r="G37" s="4">
        <f t="shared" si="2"/>
        <v>2040</v>
      </c>
      <c r="H37" s="9">
        <f t="shared" si="3"/>
        <v>142.80000000000001</v>
      </c>
    </row>
    <row r="38" spans="1:8" x14ac:dyDescent="0.25">
      <c r="A38" s="1">
        <v>3</v>
      </c>
      <c r="B38" s="1" t="s">
        <v>36</v>
      </c>
      <c r="C38" s="1" t="s">
        <v>23</v>
      </c>
      <c r="D38" s="3">
        <v>2</v>
      </c>
      <c r="E38" s="3">
        <f t="shared" si="1"/>
        <v>170</v>
      </c>
      <c r="F38" s="15">
        <v>88</v>
      </c>
      <c r="G38" s="4">
        <f t="shared" si="2"/>
        <v>1360</v>
      </c>
      <c r="H38" s="9">
        <f t="shared" si="3"/>
        <v>95.2</v>
      </c>
    </row>
    <row r="39" spans="1:8" x14ac:dyDescent="0.25">
      <c r="A39" s="1">
        <v>4</v>
      </c>
      <c r="B39" s="1" t="s">
        <v>36</v>
      </c>
      <c r="C39" s="1" t="s">
        <v>25</v>
      </c>
      <c r="D39" s="3">
        <v>5</v>
      </c>
      <c r="E39" s="3">
        <f t="shared" si="1"/>
        <v>16</v>
      </c>
      <c r="F39" s="15">
        <v>11</v>
      </c>
      <c r="G39" s="4">
        <f t="shared" si="2"/>
        <v>320</v>
      </c>
      <c r="H39" s="9">
        <f t="shared" si="3"/>
        <v>22.400000000000002</v>
      </c>
    </row>
    <row r="40" spans="1:8" x14ac:dyDescent="0.25">
      <c r="A40" s="1">
        <v>5</v>
      </c>
      <c r="B40" s="1" t="s">
        <v>36</v>
      </c>
      <c r="C40" s="1" t="s">
        <v>26</v>
      </c>
      <c r="D40" s="3">
        <v>4</v>
      </c>
      <c r="E40" s="3">
        <f t="shared" si="1"/>
        <v>46</v>
      </c>
      <c r="F40" s="15">
        <v>26</v>
      </c>
      <c r="G40" s="4">
        <f t="shared" si="2"/>
        <v>736</v>
      </c>
      <c r="H40" s="9">
        <f t="shared" si="3"/>
        <v>51.52</v>
      </c>
    </row>
    <row r="41" spans="1:8" x14ac:dyDescent="0.25">
      <c r="A41" s="1">
        <v>6</v>
      </c>
      <c r="B41" s="1" t="s">
        <v>36</v>
      </c>
      <c r="C41" s="1" t="s">
        <v>27</v>
      </c>
      <c r="D41" s="3">
        <v>5</v>
      </c>
      <c r="E41" s="3">
        <f t="shared" si="1"/>
        <v>12</v>
      </c>
      <c r="F41" s="15">
        <v>9</v>
      </c>
      <c r="G41" s="4">
        <f t="shared" si="2"/>
        <v>240</v>
      </c>
      <c r="H41" s="9">
        <f t="shared" si="3"/>
        <v>16.8</v>
      </c>
    </row>
    <row r="42" spans="1:8" x14ac:dyDescent="0.25">
      <c r="A42" s="1">
        <v>7</v>
      </c>
      <c r="B42" s="1" t="s">
        <v>36</v>
      </c>
      <c r="C42" s="1" t="s">
        <v>28</v>
      </c>
      <c r="D42" s="3">
        <v>4</v>
      </c>
      <c r="E42" s="3">
        <f t="shared" si="1"/>
        <v>12</v>
      </c>
      <c r="F42" s="15">
        <v>9</v>
      </c>
      <c r="G42" s="4">
        <f t="shared" si="2"/>
        <v>192</v>
      </c>
      <c r="H42" s="9">
        <f t="shared" si="3"/>
        <v>13.440000000000001</v>
      </c>
    </row>
    <row r="43" spans="1:8" x14ac:dyDescent="0.25">
      <c r="A43" s="1">
        <v>9</v>
      </c>
      <c r="B43" s="1" t="s">
        <v>36</v>
      </c>
      <c r="C43" s="1" t="s">
        <v>29</v>
      </c>
      <c r="D43" s="3">
        <v>5</v>
      </c>
      <c r="E43" s="3">
        <f t="shared" si="1"/>
        <v>18</v>
      </c>
      <c r="F43" s="15">
        <v>12</v>
      </c>
      <c r="G43" s="4">
        <f t="shared" si="2"/>
        <v>360</v>
      </c>
      <c r="H43" s="9">
        <f t="shared" si="3"/>
        <v>25.200000000000003</v>
      </c>
    </row>
    <row r="44" spans="1:8" x14ac:dyDescent="0.25">
      <c r="A44" s="1">
        <v>10</v>
      </c>
      <c r="B44" s="1" t="s">
        <v>36</v>
      </c>
      <c r="C44" s="1" t="s">
        <v>30</v>
      </c>
      <c r="D44" s="3">
        <v>2</v>
      </c>
      <c r="E44" s="3">
        <f t="shared" si="1"/>
        <v>46</v>
      </c>
      <c r="F44" s="15">
        <v>26</v>
      </c>
      <c r="G44" s="4">
        <f t="shared" si="2"/>
        <v>368</v>
      </c>
      <c r="H44" s="9">
        <f t="shared" si="3"/>
        <v>25.76</v>
      </c>
    </row>
    <row r="45" spans="1:8" x14ac:dyDescent="0.25">
      <c r="A45" s="1">
        <v>11</v>
      </c>
      <c r="B45" s="1" t="s">
        <v>36</v>
      </c>
      <c r="C45" s="1" t="s">
        <v>31</v>
      </c>
      <c r="D45" s="3">
        <v>2</v>
      </c>
      <c r="E45" s="3">
        <f t="shared" si="1"/>
        <v>18</v>
      </c>
      <c r="F45" s="15">
        <v>12</v>
      </c>
      <c r="G45" s="4">
        <f t="shared" si="2"/>
        <v>144</v>
      </c>
      <c r="H45" s="9">
        <f t="shared" si="3"/>
        <v>10.080000000000002</v>
      </c>
    </row>
    <row r="46" spans="1:8" x14ac:dyDescent="0.25">
      <c r="A46" s="1">
        <v>1</v>
      </c>
      <c r="B46" s="1" t="s">
        <v>37</v>
      </c>
      <c r="C46" s="5" t="s">
        <v>32</v>
      </c>
      <c r="D46" s="3">
        <v>2</v>
      </c>
      <c r="E46" s="3">
        <f t="shared" si="1"/>
        <v>46</v>
      </c>
      <c r="F46" s="15">
        <v>26</v>
      </c>
      <c r="G46" s="4">
        <f t="shared" si="2"/>
        <v>368</v>
      </c>
      <c r="H46" s="9">
        <f t="shared" si="3"/>
        <v>25.76</v>
      </c>
    </row>
    <row r="47" spans="1:8" x14ac:dyDescent="0.25">
      <c r="A47" s="1">
        <v>1</v>
      </c>
      <c r="B47" s="1" t="s">
        <v>34</v>
      </c>
      <c r="C47" s="1" t="s">
        <v>38</v>
      </c>
      <c r="D47" s="3">
        <v>1</v>
      </c>
      <c r="E47" s="3">
        <f t="shared" si="1"/>
        <v>92</v>
      </c>
      <c r="F47" s="16">
        <v>49</v>
      </c>
      <c r="G47" s="6">
        <f t="shared" si="2"/>
        <v>368</v>
      </c>
      <c r="H47" s="9">
        <f t="shared" si="3"/>
        <v>25.76</v>
      </c>
    </row>
    <row r="48" spans="1:8" x14ac:dyDescent="0.25">
      <c r="A48" s="1">
        <v>2</v>
      </c>
      <c r="B48" s="1" t="s">
        <v>34</v>
      </c>
      <c r="C48" s="1" t="s">
        <v>38</v>
      </c>
      <c r="D48" s="3">
        <v>1</v>
      </c>
      <c r="E48" s="3">
        <f t="shared" si="1"/>
        <v>92</v>
      </c>
      <c r="F48" s="16">
        <v>49</v>
      </c>
      <c r="G48" s="6">
        <f t="shared" si="2"/>
        <v>368</v>
      </c>
      <c r="H48" s="9">
        <f t="shared" si="3"/>
        <v>25.76</v>
      </c>
    </row>
    <row r="49" spans="1:8" x14ac:dyDescent="0.25">
      <c r="A49" s="1">
        <v>3</v>
      </c>
      <c r="B49" s="1" t="s">
        <v>34</v>
      </c>
      <c r="C49" s="1" t="s">
        <v>39</v>
      </c>
      <c r="D49" s="3">
        <v>1</v>
      </c>
      <c r="E49" s="3">
        <f t="shared" si="1"/>
        <v>44</v>
      </c>
      <c r="F49" s="16">
        <v>25</v>
      </c>
      <c r="G49" s="6">
        <f t="shared" si="2"/>
        <v>176</v>
      </c>
      <c r="H49" s="9">
        <f t="shared" si="3"/>
        <v>12.32</v>
      </c>
    </row>
    <row r="50" spans="1:8" x14ac:dyDescent="0.25">
      <c r="A50" s="1">
        <v>4</v>
      </c>
      <c r="B50" s="1" t="s">
        <v>34</v>
      </c>
      <c r="C50" s="1" t="s">
        <v>39</v>
      </c>
      <c r="D50" s="3">
        <v>1</v>
      </c>
      <c r="E50" s="3">
        <f t="shared" si="1"/>
        <v>44</v>
      </c>
      <c r="F50" s="16">
        <v>25</v>
      </c>
      <c r="G50" s="6">
        <f t="shared" si="2"/>
        <v>176</v>
      </c>
      <c r="H50" s="9">
        <f t="shared" si="3"/>
        <v>12.32</v>
      </c>
    </row>
    <row r="51" spans="1:8" x14ac:dyDescent="0.25">
      <c r="A51" s="1">
        <v>5</v>
      </c>
      <c r="B51" s="1" t="s">
        <v>34</v>
      </c>
      <c r="C51" s="1" t="s">
        <v>39</v>
      </c>
      <c r="D51" s="3">
        <v>2</v>
      </c>
      <c r="E51" s="3">
        <f t="shared" si="1"/>
        <v>44</v>
      </c>
      <c r="F51" s="16">
        <v>25</v>
      </c>
      <c r="G51" s="6">
        <f t="shared" si="2"/>
        <v>352</v>
      </c>
      <c r="H51" s="9">
        <f t="shared" si="3"/>
        <v>24.64</v>
      </c>
    </row>
    <row r="52" spans="1:8" x14ac:dyDescent="0.25">
      <c r="A52" s="1">
        <v>6</v>
      </c>
      <c r="B52" s="1" t="s">
        <v>34</v>
      </c>
      <c r="C52" s="1" t="s">
        <v>39</v>
      </c>
      <c r="D52" s="3">
        <v>2</v>
      </c>
      <c r="E52" s="3">
        <f t="shared" si="1"/>
        <v>44</v>
      </c>
      <c r="F52" s="16">
        <v>25</v>
      </c>
      <c r="G52" s="6">
        <f t="shared" si="2"/>
        <v>352</v>
      </c>
      <c r="H52" s="9">
        <f t="shared" si="3"/>
        <v>24.64</v>
      </c>
    </row>
    <row r="53" spans="1:8" x14ac:dyDescent="0.25">
      <c r="A53" s="1">
        <v>7</v>
      </c>
      <c r="B53" s="1" t="s">
        <v>34</v>
      </c>
      <c r="C53" s="1" t="s">
        <v>39</v>
      </c>
      <c r="D53" s="3">
        <v>4</v>
      </c>
      <c r="E53" s="3">
        <f t="shared" si="1"/>
        <v>44</v>
      </c>
      <c r="F53" s="16">
        <v>25</v>
      </c>
      <c r="G53" s="6">
        <f t="shared" si="2"/>
        <v>704</v>
      </c>
      <c r="H53" s="9">
        <f t="shared" si="3"/>
        <v>49.28</v>
      </c>
    </row>
    <row r="54" spans="1:8" x14ac:dyDescent="0.25">
      <c r="A54" s="1">
        <v>8</v>
      </c>
      <c r="B54" s="1" t="s">
        <v>34</v>
      </c>
      <c r="C54" s="1" t="s">
        <v>39</v>
      </c>
      <c r="D54" s="3">
        <v>4</v>
      </c>
      <c r="E54" s="3">
        <f t="shared" si="1"/>
        <v>44</v>
      </c>
      <c r="F54" s="16">
        <v>25</v>
      </c>
      <c r="G54" s="6">
        <f t="shared" si="2"/>
        <v>704</v>
      </c>
      <c r="H54" s="9">
        <f t="shared" si="3"/>
        <v>49.28</v>
      </c>
    </row>
    <row r="55" spans="1:8" x14ac:dyDescent="0.25">
      <c r="A55" s="1">
        <v>1</v>
      </c>
      <c r="B55" s="1" t="s">
        <v>40</v>
      </c>
      <c r="C55" s="10" t="s">
        <v>41</v>
      </c>
      <c r="D55" s="7">
        <v>5</v>
      </c>
      <c r="E55" s="3">
        <f t="shared" si="1"/>
        <v>26</v>
      </c>
      <c r="F55" s="16">
        <v>16</v>
      </c>
      <c r="G55" s="6">
        <f t="shared" si="2"/>
        <v>520</v>
      </c>
      <c r="H55" s="9">
        <f t="shared" si="3"/>
        <v>36.400000000000006</v>
      </c>
    </row>
    <row r="56" spans="1:8" x14ac:dyDescent="0.25">
      <c r="A56" s="1">
        <v>2</v>
      </c>
      <c r="B56" s="1" t="s">
        <v>40</v>
      </c>
      <c r="C56" s="1" t="s">
        <v>64</v>
      </c>
      <c r="D56" s="3">
        <v>5</v>
      </c>
      <c r="E56" s="3">
        <f t="shared" si="1"/>
        <v>2</v>
      </c>
      <c r="F56" s="16">
        <v>4</v>
      </c>
      <c r="G56" s="6">
        <f t="shared" si="2"/>
        <v>40</v>
      </c>
      <c r="H56" s="9">
        <f t="shared" si="3"/>
        <v>2.8000000000000003</v>
      </c>
    </row>
    <row r="57" spans="1:8" x14ac:dyDescent="0.25">
      <c r="A57" s="1">
        <v>3</v>
      </c>
      <c r="B57" s="1" t="s">
        <v>40</v>
      </c>
      <c r="C57" s="1" t="s">
        <v>25</v>
      </c>
      <c r="D57" s="3">
        <v>5</v>
      </c>
      <c r="E57" s="3">
        <f t="shared" si="1"/>
        <v>16</v>
      </c>
      <c r="F57" s="16">
        <v>11</v>
      </c>
      <c r="G57" s="6">
        <f t="shared" si="2"/>
        <v>320</v>
      </c>
      <c r="H57" s="9">
        <f t="shared" si="3"/>
        <v>22.400000000000002</v>
      </c>
    </row>
    <row r="58" spans="1:8" x14ac:dyDescent="0.25">
      <c r="A58" s="1">
        <v>4</v>
      </c>
      <c r="B58" s="1" t="s">
        <v>40</v>
      </c>
      <c r="C58" s="1" t="s">
        <v>65</v>
      </c>
      <c r="D58" s="3">
        <v>4</v>
      </c>
      <c r="E58" s="3">
        <f t="shared" si="1"/>
        <v>78</v>
      </c>
      <c r="F58" s="16">
        <v>42</v>
      </c>
      <c r="G58" s="6">
        <f t="shared" si="2"/>
        <v>1248</v>
      </c>
      <c r="H58" s="9">
        <f t="shared" si="3"/>
        <v>87.360000000000014</v>
      </c>
    </row>
    <row r="59" spans="1:8" x14ac:dyDescent="0.25">
      <c r="A59" s="1">
        <v>5</v>
      </c>
      <c r="B59" s="1" t="s">
        <v>40</v>
      </c>
      <c r="C59" s="1" t="s">
        <v>66</v>
      </c>
      <c r="D59" s="3">
        <v>5</v>
      </c>
      <c r="E59" s="3">
        <f t="shared" si="1"/>
        <v>4</v>
      </c>
      <c r="F59" s="16">
        <v>5</v>
      </c>
      <c r="G59" s="6">
        <f t="shared" si="2"/>
        <v>80</v>
      </c>
      <c r="H59" s="9">
        <f t="shared" si="3"/>
        <v>5.6000000000000005</v>
      </c>
    </row>
    <row r="60" spans="1:8" x14ac:dyDescent="0.25">
      <c r="A60" s="1">
        <v>6</v>
      </c>
      <c r="B60" s="1" t="s">
        <v>40</v>
      </c>
      <c r="C60" s="1" t="s">
        <v>68</v>
      </c>
      <c r="D60" s="3">
        <v>5</v>
      </c>
      <c r="E60" s="3">
        <f t="shared" si="1"/>
        <v>72</v>
      </c>
      <c r="F60" s="16">
        <v>39</v>
      </c>
      <c r="G60" s="6">
        <f t="shared" si="2"/>
        <v>1440</v>
      </c>
      <c r="H60" s="9">
        <f t="shared" si="3"/>
        <v>100.80000000000001</v>
      </c>
    </row>
    <row r="61" spans="1:8" x14ac:dyDescent="0.25">
      <c r="A61" s="1">
        <v>7</v>
      </c>
      <c r="B61" s="1" t="s">
        <v>40</v>
      </c>
      <c r="C61" s="1" t="s">
        <v>29</v>
      </c>
      <c r="D61" s="3">
        <v>3</v>
      </c>
      <c r="E61" s="3">
        <f t="shared" si="1"/>
        <v>18</v>
      </c>
      <c r="F61" s="16">
        <v>12</v>
      </c>
      <c r="G61" s="6">
        <f t="shared" si="2"/>
        <v>216</v>
      </c>
      <c r="H61" s="9">
        <f t="shared" si="3"/>
        <v>15.120000000000001</v>
      </c>
    </row>
    <row r="62" spans="1:8" x14ac:dyDescent="0.25">
      <c r="A62" s="1">
        <v>8</v>
      </c>
      <c r="B62" s="1" t="s">
        <v>40</v>
      </c>
      <c r="C62" s="10" t="s">
        <v>67</v>
      </c>
      <c r="D62" s="7">
        <v>3</v>
      </c>
      <c r="E62" s="3">
        <f t="shared" si="1"/>
        <v>26</v>
      </c>
      <c r="F62" s="16">
        <v>16</v>
      </c>
      <c r="G62" s="6">
        <f t="shared" si="2"/>
        <v>312</v>
      </c>
      <c r="H62" s="9">
        <f t="shared" si="3"/>
        <v>21.840000000000003</v>
      </c>
    </row>
    <row r="63" spans="1:8" ht="30" x14ac:dyDescent="0.25">
      <c r="A63" s="1">
        <v>1</v>
      </c>
      <c r="B63" s="1" t="s">
        <v>62</v>
      </c>
      <c r="C63" s="1" t="s">
        <v>42</v>
      </c>
      <c r="D63" s="3">
        <v>4</v>
      </c>
      <c r="E63" s="3">
        <f t="shared" si="1"/>
        <v>142</v>
      </c>
      <c r="F63" s="16">
        <v>74</v>
      </c>
      <c r="G63" s="6">
        <f t="shared" si="2"/>
        <v>2272</v>
      </c>
      <c r="H63" s="9">
        <f t="shared" si="3"/>
        <v>159.04000000000002</v>
      </c>
    </row>
    <row r="64" spans="1:8" x14ac:dyDescent="0.25">
      <c r="A64" s="1">
        <v>2</v>
      </c>
      <c r="B64" s="1" t="s">
        <v>62</v>
      </c>
      <c r="C64" s="1" t="s">
        <v>43</v>
      </c>
      <c r="D64" s="3">
        <v>2</v>
      </c>
      <c r="E64" s="3">
        <f t="shared" si="1"/>
        <v>98</v>
      </c>
      <c r="F64" s="16">
        <v>52</v>
      </c>
      <c r="G64" s="6">
        <f t="shared" si="2"/>
        <v>784</v>
      </c>
      <c r="H64" s="9">
        <f t="shared" si="3"/>
        <v>54.88</v>
      </c>
    </row>
    <row r="65" spans="1:8" x14ac:dyDescent="0.25">
      <c r="A65" s="1">
        <v>3</v>
      </c>
      <c r="B65" s="1" t="s">
        <v>62</v>
      </c>
      <c r="C65" s="1" t="s">
        <v>43</v>
      </c>
      <c r="D65" s="3">
        <v>2</v>
      </c>
      <c r="E65" s="3">
        <f t="shared" si="1"/>
        <v>98</v>
      </c>
      <c r="F65" s="16">
        <v>52</v>
      </c>
      <c r="G65" s="6">
        <f t="shared" si="2"/>
        <v>784</v>
      </c>
      <c r="H65" s="9">
        <f t="shared" si="3"/>
        <v>54.88</v>
      </c>
    </row>
    <row r="66" spans="1:8" x14ac:dyDescent="0.25">
      <c r="A66" s="1">
        <v>4</v>
      </c>
      <c r="B66" s="1" t="s">
        <v>62</v>
      </c>
      <c r="C66" s="1" t="s">
        <v>43</v>
      </c>
      <c r="D66" s="3">
        <v>2</v>
      </c>
      <c r="E66" s="3">
        <f t="shared" si="1"/>
        <v>98</v>
      </c>
      <c r="F66" s="16">
        <v>52</v>
      </c>
      <c r="G66" s="6">
        <f t="shared" ref="G66:G169" si="4">E66*D66*4</f>
        <v>784</v>
      </c>
      <c r="H66" s="9">
        <f t="shared" ref="H66:H97" si="5">G66*$H$1</f>
        <v>54.88</v>
      </c>
    </row>
    <row r="67" spans="1:8" x14ac:dyDescent="0.25">
      <c r="A67" s="1">
        <v>5</v>
      </c>
      <c r="B67" s="1" t="s">
        <v>62</v>
      </c>
      <c r="C67" s="1" t="s">
        <v>44</v>
      </c>
      <c r="D67" s="3">
        <v>1</v>
      </c>
      <c r="E67" s="3">
        <f t="shared" ref="E67:E130" si="6">IF(F67&gt;=3,F67*2-6,0)</f>
        <v>78</v>
      </c>
      <c r="F67" s="16">
        <v>42</v>
      </c>
      <c r="G67" s="6">
        <f t="shared" si="4"/>
        <v>312</v>
      </c>
      <c r="H67" s="9">
        <f t="shared" si="5"/>
        <v>21.840000000000003</v>
      </c>
    </row>
    <row r="68" spans="1:8" x14ac:dyDescent="0.25">
      <c r="A68" s="1">
        <v>6</v>
      </c>
      <c r="B68" s="1" t="s">
        <v>62</v>
      </c>
      <c r="C68" s="1" t="s">
        <v>45</v>
      </c>
      <c r="D68" s="3">
        <v>5</v>
      </c>
      <c r="E68" s="3">
        <f t="shared" si="6"/>
        <v>36</v>
      </c>
      <c r="F68" s="16">
        <v>21</v>
      </c>
      <c r="G68" s="6">
        <f t="shared" si="4"/>
        <v>720</v>
      </c>
      <c r="H68" s="9">
        <f t="shared" si="5"/>
        <v>50.400000000000006</v>
      </c>
    </row>
    <row r="69" spans="1:8" x14ac:dyDescent="0.25">
      <c r="A69" s="1">
        <v>7</v>
      </c>
      <c r="B69" s="1" t="s">
        <v>62</v>
      </c>
      <c r="C69" s="1" t="s">
        <v>46</v>
      </c>
      <c r="D69" s="3">
        <v>5</v>
      </c>
      <c r="E69" s="3">
        <f t="shared" si="6"/>
        <v>62</v>
      </c>
      <c r="F69" s="16">
        <v>34</v>
      </c>
      <c r="G69" s="6">
        <f t="shared" si="4"/>
        <v>1240</v>
      </c>
      <c r="H69" s="9">
        <f t="shared" si="5"/>
        <v>86.800000000000011</v>
      </c>
    </row>
    <row r="70" spans="1:8" x14ac:dyDescent="0.25">
      <c r="A70" s="1">
        <v>8</v>
      </c>
      <c r="B70" s="1" t="s">
        <v>62</v>
      </c>
      <c r="C70" s="1" t="s">
        <v>46</v>
      </c>
      <c r="D70" s="3">
        <v>5</v>
      </c>
      <c r="E70" s="3">
        <f t="shared" si="6"/>
        <v>62</v>
      </c>
      <c r="F70" s="16">
        <v>34</v>
      </c>
      <c r="G70" s="6">
        <f t="shared" si="4"/>
        <v>1240</v>
      </c>
      <c r="H70" s="9">
        <f t="shared" si="5"/>
        <v>86.800000000000011</v>
      </c>
    </row>
    <row r="71" spans="1:8" x14ac:dyDescent="0.25">
      <c r="A71" s="1">
        <v>9</v>
      </c>
      <c r="B71" s="1" t="s">
        <v>62</v>
      </c>
      <c r="C71" s="1" t="s">
        <v>46</v>
      </c>
      <c r="D71" s="3">
        <v>4</v>
      </c>
      <c r="E71" s="3">
        <f t="shared" si="6"/>
        <v>62</v>
      </c>
      <c r="F71" s="16">
        <v>34</v>
      </c>
      <c r="G71" s="6">
        <f t="shared" si="4"/>
        <v>992</v>
      </c>
      <c r="H71" s="9">
        <f t="shared" si="5"/>
        <v>69.440000000000012</v>
      </c>
    </row>
    <row r="72" spans="1:8" x14ac:dyDescent="0.25">
      <c r="A72" s="1">
        <v>10</v>
      </c>
      <c r="B72" s="1" t="s">
        <v>62</v>
      </c>
      <c r="C72" s="1" t="s">
        <v>46</v>
      </c>
      <c r="D72" s="3">
        <v>4</v>
      </c>
      <c r="E72" s="3">
        <f t="shared" si="6"/>
        <v>62</v>
      </c>
      <c r="F72" s="16">
        <v>34</v>
      </c>
      <c r="G72" s="6">
        <f t="shared" si="4"/>
        <v>992</v>
      </c>
      <c r="H72" s="9">
        <f t="shared" si="5"/>
        <v>69.440000000000012</v>
      </c>
    </row>
    <row r="73" spans="1:8" x14ac:dyDescent="0.25">
      <c r="A73" s="1">
        <v>11</v>
      </c>
      <c r="B73" s="1" t="s">
        <v>62</v>
      </c>
      <c r="C73" s="1" t="s">
        <v>46</v>
      </c>
      <c r="D73" s="3">
        <v>2</v>
      </c>
      <c r="E73" s="3">
        <f t="shared" si="6"/>
        <v>62</v>
      </c>
      <c r="F73" s="16">
        <v>34</v>
      </c>
      <c r="G73" s="6">
        <f t="shared" si="4"/>
        <v>496</v>
      </c>
      <c r="H73" s="9">
        <f t="shared" si="5"/>
        <v>34.720000000000006</v>
      </c>
    </row>
    <row r="74" spans="1:8" x14ac:dyDescent="0.25">
      <c r="A74" s="1">
        <v>12</v>
      </c>
      <c r="B74" s="1" t="s">
        <v>62</v>
      </c>
      <c r="C74" s="1" t="s">
        <v>46</v>
      </c>
      <c r="D74" s="3">
        <v>2</v>
      </c>
      <c r="E74" s="3">
        <f t="shared" si="6"/>
        <v>62</v>
      </c>
      <c r="F74" s="16">
        <v>34</v>
      </c>
      <c r="G74" s="6">
        <f t="shared" si="4"/>
        <v>496</v>
      </c>
      <c r="H74" s="9">
        <f t="shared" si="5"/>
        <v>34.720000000000006</v>
      </c>
    </row>
    <row r="75" spans="1:8" x14ac:dyDescent="0.25">
      <c r="A75" s="1">
        <v>13</v>
      </c>
      <c r="B75" s="1" t="s">
        <v>62</v>
      </c>
      <c r="C75" s="1" t="s">
        <v>47</v>
      </c>
      <c r="D75" s="3">
        <v>2</v>
      </c>
      <c r="E75" s="3">
        <f t="shared" si="6"/>
        <v>14</v>
      </c>
      <c r="F75" s="16">
        <v>10</v>
      </c>
      <c r="G75" s="6">
        <f t="shared" si="4"/>
        <v>112</v>
      </c>
      <c r="H75" s="9">
        <f t="shared" si="5"/>
        <v>7.8400000000000007</v>
      </c>
    </row>
    <row r="76" spans="1:8" x14ac:dyDescent="0.25">
      <c r="A76" s="1">
        <v>14</v>
      </c>
      <c r="B76" s="1" t="s">
        <v>62</v>
      </c>
      <c r="C76" s="1" t="s">
        <v>48</v>
      </c>
      <c r="D76" s="3">
        <v>3</v>
      </c>
      <c r="E76" s="3">
        <f t="shared" si="6"/>
        <v>18</v>
      </c>
      <c r="F76" s="16">
        <v>12</v>
      </c>
      <c r="G76" s="6">
        <f t="shared" si="4"/>
        <v>216</v>
      </c>
      <c r="H76" s="9">
        <f t="shared" si="5"/>
        <v>15.120000000000001</v>
      </c>
    </row>
    <row r="77" spans="1:8" x14ac:dyDescent="0.25">
      <c r="A77" s="1">
        <v>15</v>
      </c>
      <c r="B77" s="1" t="s">
        <v>62</v>
      </c>
      <c r="C77" s="1" t="s">
        <v>48</v>
      </c>
      <c r="D77" s="3">
        <v>3</v>
      </c>
      <c r="E77" s="3">
        <f t="shared" si="6"/>
        <v>18</v>
      </c>
      <c r="F77" s="16">
        <v>12</v>
      </c>
      <c r="G77" s="6">
        <f t="shared" si="4"/>
        <v>216</v>
      </c>
      <c r="H77" s="9">
        <f t="shared" si="5"/>
        <v>15.120000000000001</v>
      </c>
    </row>
    <row r="78" spans="1:8" x14ac:dyDescent="0.25">
      <c r="A78" s="1">
        <v>16</v>
      </c>
      <c r="B78" s="1" t="s">
        <v>62</v>
      </c>
      <c r="C78" s="1" t="s">
        <v>49</v>
      </c>
      <c r="D78" s="3">
        <v>5</v>
      </c>
      <c r="E78" s="3">
        <f t="shared" si="6"/>
        <v>18</v>
      </c>
      <c r="F78" s="16">
        <v>12</v>
      </c>
      <c r="G78" s="6">
        <f t="shared" si="4"/>
        <v>360</v>
      </c>
      <c r="H78" s="9">
        <f t="shared" si="5"/>
        <v>25.200000000000003</v>
      </c>
    </row>
    <row r="79" spans="1:8" x14ac:dyDescent="0.25">
      <c r="A79" s="1">
        <v>17</v>
      </c>
      <c r="B79" s="1" t="s">
        <v>62</v>
      </c>
      <c r="C79" s="1" t="s">
        <v>49</v>
      </c>
      <c r="D79" s="3">
        <v>4</v>
      </c>
      <c r="E79" s="3">
        <f t="shared" si="6"/>
        <v>18</v>
      </c>
      <c r="F79" s="16">
        <v>12</v>
      </c>
      <c r="G79" s="6">
        <f t="shared" si="4"/>
        <v>288</v>
      </c>
      <c r="H79" s="9">
        <f t="shared" si="5"/>
        <v>20.160000000000004</v>
      </c>
    </row>
    <row r="80" spans="1:8" x14ac:dyDescent="0.25">
      <c r="A80" s="1">
        <v>18</v>
      </c>
      <c r="B80" s="1" t="s">
        <v>62</v>
      </c>
      <c r="C80" s="1" t="s">
        <v>50</v>
      </c>
      <c r="D80" s="3">
        <v>5</v>
      </c>
      <c r="E80" s="3">
        <f t="shared" si="6"/>
        <v>34</v>
      </c>
      <c r="F80" s="16">
        <v>20</v>
      </c>
      <c r="G80" s="6">
        <f t="shared" si="4"/>
        <v>680</v>
      </c>
      <c r="H80" s="9">
        <f t="shared" si="5"/>
        <v>47.6</v>
      </c>
    </row>
    <row r="81" spans="1:8" x14ac:dyDescent="0.25">
      <c r="A81" s="1">
        <v>19</v>
      </c>
      <c r="B81" s="1" t="s">
        <v>62</v>
      </c>
      <c r="C81" s="1" t="s">
        <v>51</v>
      </c>
      <c r="D81" s="3">
        <v>5</v>
      </c>
      <c r="E81" s="3">
        <f t="shared" si="6"/>
        <v>40</v>
      </c>
      <c r="F81" s="16">
        <v>23</v>
      </c>
      <c r="G81" s="6">
        <f t="shared" si="4"/>
        <v>800</v>
      </c>
      <c r="H81" s="9">
        <f t="shared" si="5"/>
        <v>56.000000000000007</v>
      </c>
    </row>
    <row r="82" spans="1:8" x14ac:dyDescent="0.25">
      <c r="A82" s="1">
        <v>20</v>
      </c>
      <c r="B82" s="1" t="s">
        <v>62</v>
      </c>
      <c r="C82" s="1" t="s">
        <v>52</v>
      </c>
      <c r="D82" s="3">
        <v>4</v>
      </c>
      <c r="E82" s="3">
        <f t="shared" si="6"/>
        <v>28</v>
      </c>
      <c r="F82" s="16">
        <v>17</v>
      </c>
      <c r="G82" s="6">
        <f t="shared" si="4"/>
        <v>448</v>
      </c>
      <c r="H82" s="9">
        <f t="shared" si="5"/>
        <v>31.360000000000003</v>
      </c>
    </row>
    <row r="83" spans="1:8" x14ac:dyDescent="0.25">
      <c r="A83" s="1">
        <v>1</v>
      </c>
      <c r="B83" s="1" t="s">
        <v>63</v>
      </c>
      <c r="C83" s="1" t="s">
        <v>53</v>
      </c>
      <c r="D83" s="3">
        <v>2</v>
      </c>
      <c r="E83" s="3">
        <f t="shared" si="6"/>
        <v>28</v>
      </c>
      <c r="F83" s="16">
        <v>17</v>
      </c>
      <c r="G83" s="6">
        <f t="shared" si="4"/>
        <v>224</v>
      </c>
      <c r="H83" s="9">
        <f t="shared" si="5"/>
        <v>15.680000000000001</v>
      </c>
    </row>
    <row r="84" spans="1:8" x14ac:dyDescent="0.25">
      <c r="A84" s="1">
        <v>2</v>
      </c>
      <c r="B84" s="1" t="s">
        <v>63</v>
      </c>
      <c r="C84" s="1" t="s">
        <v>53</v>
      </c>
      <c r="D84" s="3">
        <v>1</v>
      </c>
      <c r="E84" s="3">
        <f t="shared" si="6"/>
        <v>28</v>
      </c>
      <c r="F84" s="16">
        <v>17</v>
      </c>
      <c r="G84" s="6">
        <f t="shared" si="4"/>
        <v>112</v>
      </c>
      <c r="H84" s="9">
        <f t="shared" si="5"/>
        <v>7.8400000000000007</v>
      </c>
    </row>
    <row r="85" spans="1:8" x14ac:dyDescent="0.25">
      <c r="A85" s="1">
        <v>3</v>
      </c>
      <c r="B85" s="1" t="s">
        <v>63</v>
      </c>
      <c r="C85" s="1" t="s">
        <v>53</v>
      </c>
      <c r="D85" s="3">
        <v>5</v>
      </c>
      <c r="E85" s="3">
        <f t="shared" si="6"/>
        <v>28</v>
      </c>
      <c r="F85" s="16">
        <v>17</v>
      </c>
      <c r="G85" s="6">
        <f t="shared" si="4"/>
        <v>560</v>
      </c>
      <c r="H85" s="9">
        <f t="shared" si="5"/>
        <v>39.200000000000003</v>
      </c>
    </row>
    <row r="86" spans="1:8" x14ac:dyDescent="0.25">
      <c r="A86" s="1">
        <v>4</v>
      </c>
      <c r="B86" s="1" t="s">
        <v>63</v>
      </c>
      <c r="C86" s="1" t="s">
        <v>54</v>
      </c>
      <c r="D86" s="3">
        <v>2</v>
      </c>
      <c r="E86" s="3">
        <f t="shared" si="6"/>
        <v>32</v>
      </c>
      <c r="F86" s="16">
        <v>19</v>
      </c>
      <c r="G86" s="6">
        <f t="shared" si="4"/>
        <v>256</v>
      </c>
      <c r="H86" s="9">
        <f t="shared" si="5"/>
        <v>17.920000000000002</v>
      </c>
    </row>
    <row r="87" spans="1:8" x14ac:dyDescent="0.25">
      <c r="A87" s="1">
        <v>5</v>
      </c>
      <c r="B87" s="1" t="s">
        <v>63</v>
      </c>
      <c r="C87" s="1" t="s">
        <v>55</v>
      </c>
      <c r="D87" s="3">
        <v>1</v>
      </c>
      <c r="E87" s="3">
        <f t="shared" si="6"/>
        <v>108</v>
      </c>
      <c r="F87" s="16">
        <v>57</v>
      </c>
      <c r="G87" s="6">
        <f t="shared" si="4"/>
        <v>432</v>
      </c>
      <c r="H87" s="9">
        <f t="shared" si="5"/>
        <v>30.240000000000002</v>
      </c>
    </row>
    <row r="88" spans="1:8" x14ac:dyDescent="0.25">
      <c r="A88" s="1">
        <v>6</v>
      </c>
      <c r="B88" s="1" t="s">
        <v>63</v>
      </c>
      <c r="C88" s="1" t="s">
        <v>56</v>
      </c>
      <c r="D88" s="3">
        <v>1</v>
      </c>
      <c r="E88" s="3">
        <f t="shared" si="6"/>
        <v>16</v>
      </c>
      <c r="F88" s="16">
        <v>11</v>
      </c>
      <c r="G88" s="6">
        <f t="shared" si="4"/>
        <v>64</v>
      </c>
      <c r="H88" s="9">
        <f t="shared" si="5"/>
        <v>4.4800000000000004</v>
      </c>
    </row>
    <row r="89" spans="1:8" x14ac:dyDescent="0.25">
      <c r="A89" s="1">
        <v>7</v>
      </c>
      <c r="B89" s="1" t="s">
        <v>63</v>
      </c>
      <c r="C89" s="1" t="s">
        <v>56</v>
      </c>
      <c r="D89" s="3">
        <v>5</v>
      </c>
      <c r="E89" s="3">
        <f t="shared" si="6"/>
        <v>16</v>
      </c>
      <c r="F89" s="16">
        <v>11</v>
      </c>
      <c r="G89" s="6">
        <f t="shared" si="4"/>
        <v>320</v>
      </c>
      <c r="H89" s="9">
        <f t="shared" si="5"/>
        <v>22.400000000000002</v>
      </c>
    </row>
    <row r="90" spans="1:8" x14ac:dyDescent="0.25">
      <c r="A90" s="1">
        <v>8</v>
      </c>
      <c r="B90" s="1" t="s">
        <v>63</v>
      </c>
      <c r="C90" s="1" t="s">
        <v>57</v>
      </c>
      <c r="D90" s="3">
        <v>5</v>
      </c>
      <c r="E90" s="3">
        <f t="shared" si="6"/>
        <v>4</v>
      </c>
      <c r="F90" s="16">
        <v>5</v>
      </c>
      <c r="G90" s="6">
        <f t="shared" si="4"/>
        <v>80</v>
      </c>
      <c r="H90" s="9">
        <f t="shared" si="5"/>
        <v>5.6000000000000005</v>
      </c>
    </row>
    <row r="91" spans="1:8" x14ac:dyDescent="0.25">
      <c r="A91" s="1">
        <v>9</v>
      </c>
      <c r="B91" s="1" t="s">
        <v>63</v>
      </c>
      <c r="C91" s="1" t="s">
        <v>58</v>
      </c>
      <c r="D91" s="3">
        <v>5</v>
      </c>
      <c r="E91" s="3">
        <f t="shared" si="6"/>
        <v>4</v>
      </c>
      <c r="F91" s="16">
        <v>5</v>
      </c>
      <c r="G91" s="6">
        <f t="shared" si="4"/>
        <v>80</v>
      </c>
      <c r="H91" s="9">
        <f t="shared" si="5"/>
        <v>5.6000000000000005</v>
      </c>
    </row>
    <row r="92" spans="1:8" x14ac:dyDescent="0.25">
      <c r="A92" s="1">
        <v>10</v>
      </c>
      <c r="B92" s="1" t="s">
        <v>63</v>
      </c>
      <c r="C92" s="1" t="s">
        <v>59</v>
      </c>
      <c r="D92" s="3">
        <v>1</v>
      </c>
      <c r="E92" s="3">
        <f t="shared" si="6"/>
        <v>74</v>
      </c>
      <c r="F92" s="16">
        <v>40</v>
      </c>
      <c r="G92" s="6">
        <f t="shared" si="4"/>
        <v>296</v>
      </c>
      <c r="H92" s="9">
        <f t="shared" si="5"/>
        <v>20.720000000000002</v>
      </c>
    </row>
    <row r="93" spans="1:8" ht="30" x14ac:dyDescent="0.25">
      <c r="A93" s="1">
        <v>11</v>
      </c>
      <c r="B93" s="1" t="s">
        <v>63</v>
      </c>
      <c r="C93" s="1" t="s">
        <v>60</v>
      </c>
      <c r="D93" s="3">
        <v>1</v>
      </c>
      <c r="E93" s="3">
        <f t="shared" si="6"/>
        <v>36</v>
      </c>
      <c r="F93" s="16">
        <v>21</v>
      </c>
      <c r="G93" s="6">
        <f t="shared" si="4"/>
        <v>144</v>
      </c>
      <c r="H93" s="9">
        <f t="shared" si="5"/>
        <v>10.080000000000002</v>
      </c>
    </row>
    <row r="94" spans="1:8" x14ac:dyDescent="0.25">
      <c r="A94" s="1">
        <v>12</v>
      </c>
      <c r="B94" s="1" t="s">
        <v>63</v>
      </c>
      <c r="C94" s="1" t="s">
        <v>61</v>
      </c>
      <c r="D94" s="3">
        <v>5</v>
      </c>
      <c r="E94" s="3">
        <f t="shared" si="6"/>
        <v>16</v>
      </c>
      <c r="F94" s="16">
        <v>11</v>
      </c>
      <c r="G94" s="6">
        <f t="shared" si="4"/>
        <v>320</v>
      </c>
      <c r="H94" s="9">
        <f t="shared" si="5"/>
        <v>22.400000000000002</v>
      </c>
    </row>
    <row r="95" spans="1:8" x14ac:dyDescent="0.25">
      <c r="A95" s="10">
        <v>1</v>
      </c>
      <c r="B95" s="10" t="s">
        <v>113</v>
      </c>
      <c r="C95" s="10" t="s">
        <v>32</v>
      </c>
      <c r="D95" s="7">
        <v>4</v>
      </c>
      <c r="E95" s="3">
        <f t="shared" si="6"/>
        <v>46</v>
      </c>
      <c r="F95" s="6">
        <v>26</v>
      </c>
      <c r="G95" s="6">
        <f t="shared" si="4"/>
        <v>736</v>
      </c>
      <c r="H95" s="9">
        <f t="shared" si="5"/>
        <v>51.52</v>
      </c>
    </row>
    <row r="96" spans="1:8" x14ac:dyDescent="0.25">
      <c r="A96" s="10">
        <v>2</v>
      </c>
      <c r="B96" s="10" t="s">
        <v>113</v>
      </c>
      <c r="C96" s="10" t="s">
        <v>32</v>
      </c>
      <c r="D96" s="7">
        <v>5</v>
      </c>
      <c r="E96" s="3">
        <f t="shared" si="6"/>
        <v>46</v>
      </c>
      <c r="F96" s="6">
        <v>26</v>
      </c>
      <c r="G96" s="6">
        <f t="shared" si="4"/>
        <v>920</v>
      </c>
      <c r="H96" s="9">
        <f t="shared" si="5"/>
        <v>64.400000000000006</v>
      </c>
    </row>
    <row r="97" spans="1:8" x14ac:dyDescent="0.25">
      <c r="A97" s="10">
        <v>3</v>
      </c>
      <c r="B97" s="10" t="s">
        <v>113</v>
      </c>
      <c r="C97" s="10" t="s">
        <v>69</v>
      </c>
      <c r="D97" s="7">
        <v>4</v>
      </c>
      <c r="E97" s="3">
        <f t="shared" si="6"/>
        <v>16</v>
      </c>
      <c r="F97" s="6">
        <v>11</v>
      </c>
      <c r="G97" s="6">
        <f t="shared" si="4"/>
        <v>256</v>
      </c>
      <c r="H97" s="9">
        <f t="shared" si="5"/>
        <v>17.920000000000002</v>
      </c>
    </row>
    <row r="98" spans="1:8" x14ac:dyDescent="0.25">
      <c r="A98" s="10"/>
      <c r="B98" s="10" t="s">
        <v>113</v>
      </c>
      <c r="C98" s="10" t="s">
        <v>101</v>
      </c>
      <c r="D98" s="7">
        <v>3</v>
      </c>
      <c r="E98" s="3">
        <f t="shared" si="6"/>
        <v>20</v>
      </c>
      <c r="F98" s="6">
        <v>13</v>
      </c>
      <c r="G98" s="6">
        <f t="shared" si="4"/>
        <v>240</v>
      </c>
      <c r="H98" s="9">
        <f t="shared" ref="H98:H129" si="7">G98*$H$1</f>
        <v>16.8</v>
      </c>
    </row>
    <row r="99" spans="1:8" x14ac:dyDescent="0.25">
      <c r="A99" s="10">
        <v>1</v>
      </c>
      <c r="B99" s="10" t="s">
        <v>70</v>
      </c>
      <c r="C99" s="10" t="s">
        <v>71</v>
      </c>
      <c r="D99" s="7">
        <v>2</v>
      </c>
      <c r="E99" s="3">
        <f t="shared" si="6"/>
        <v>54</v>
      </c>
      <c r="F99" s="6">
        <v>30</v>
      </c>
      <c r="G99" s="6">
        <f t="shared" si="4"/>
        <v>432</v>
      </c>
      <c r="H99" s="9">
        <f t="shared" si="7"/>
        <v>30.240000000000002</v>
      </c>
    </row>
    <row r="100" spans="1:8" x14ac:dyDescent="0.25">
      <c r="A100" s="10">
        <v>1</v>
      </c>
      <c r="B100" s="10" t="s">
        <v>79</v>
      </c>
      <c r="C100" s="1" t="s">
        <v>72</v>
      </c>
      <c r="D100" s="3">
        <v>2</v>
      </c>
      <c r="E100" s="3">
        <f t="shared" si="6"/>
        <v>32</v>
      </c>
      <c r="F100" s="6">
        <v>19</v>
      </c>
      <c r="G100" s="6">
        <f t="shared" si="4"/>
        <v>256</v>
      </c>
      <c r="H100" s="9">
        <f t="shared" si="7"/>
        <v>17.920000000000002</v>
      </c>
    </row>
    <row r="101" spans="1:8" x14ac:dyDescent="0.25">
      <c r="A101" s="10">
        <v>2</v>
      </c>
      <c r="B101" s="10" t="s">
        <v>79</v>
      </c>
      <c r="C101" s="1" t="s">
        <v>72</v>
      </c>
      <c r="D101" s="3">
        <v>3</v>
      </c>
      <c r="E101" s="3">
        <f t="shared" si="6"/>
        <v>32</v>
      </c>
      <c r="F101" s="6">
        <v>19</v>
      </c>
      <c r="G101" s="6">
        <f t="shared" si="4"/>
        <v>384</v>
      </c>
      <c r="H101" s="9">
        <f t="shared" si="7"/>
        <v>26.880000000000003</v>
      </c>
    </row>
    <row r="102" spans="1:8" x14ac:dyDescent="0.25">
      <c r="A102" s="10">
        <v>3</v>
      </c>
      <c r="B102" s="10" t="s">
        <v>79</v>
      </c>
      <c r="C102" s="1" t="s">
        <v>73</v>
      </c>
      <c r="D102" s="3">
        <v>2</v>
      </c>
      <c r="E102" s="3">
        <f t="shared" si="6"/>
        <v>6</v>
      </c>
      <c r="F102" s="6">
        <v>6</v>
      </c>
      <c r="G102" s="6">
        <f t="shared" si="4"/>
        <v>48</v>
      </c>
      <c r="H102" s="9">
        <f t="shared" si="7"/>
        <v>3.3600000000000003</v>
      </c>
    </row>
    <row r="103" spans="1:8" x14ac:dyDescent="0.25">
      <c r="A103" s="10">
        <v>4</v>
      </c>
      <c r="B103" s="10" t="s">
        <v>79</v>
      </c>
      <c r="C103" s="1" t="s">
        <v>73</v>
      </c>
      <c r="D103" s="3">
        <v>2</v>
      </c>
      <c r="E103" s="3">
        <f t="shared" si="6"/>
        <v>6</v>
      </c>
      <c r="F103" s="6">
        <v>6</v>
      </c>
      <c r="G103" s="6">
        <f t="shared" si="4"/>
        <v>48</v>
      </c>
      <c r="H103" s="9">
        <f t="shared" si="7"/>
        <v>3.3600000000000003</v>
      </c>
    </row>
    <row r="104" spans="1:8" x14ac:dyDescent="0.25">
      <c r="A104" s="10">
        <v>5</v>
      </c>
      <c r="B104" s="10" t="s">
        <v>79</v>
      </c>
      <c r="C104" s="1" t="s">
        <v>73</v>
      </c>
      <c r="D104" s="3">
        <v>3</v>
      </c>
      <c r="E104" s="3">
        <f t="shared" si="6"/>
        <v>6</v>
      </c>
      <c r="F104" s="6">
        <v>6</v>
      </c>
      <c r="G104" s="6">
        <f t="shared" si="4"/>
        <v>72</v>
      </c>
      <c r="H104" s="9">
        <f t="shared" si="7"/>
        <v>5.0400000000000009</v>
      </c>
    </row>
    <row r="105" spans="1:8" x14ac:dyDescent="0.25">
      <c r="A105" s="10">
        <v>6</v>
      </c>
      <c r="B105" s="10" t="s">
        <v>79</v>
      </c>
      <c r="C105" s="1" t="s">
        <v>73</v>
      </c>
      <c r="D105" s="3">
        <v>1</v>
      </c>
      <c r="E105" s="3">
        <f t="shared" si="6"/>
        <v>6</v>
      </c>
      <c r="F105" s="6">
        <v>6</v>
      </c>
      <c r="G105" s="6">
        <f t="shared" si="4"/>
        <v>24</v>
      </c>
      <c r="H105" s="9">
        <f t="shared" si="7"/>
        <v>1.6800000000000002</v>
      </c>
    </row>
    <row r="106" spans="1:8" x14ac:dyDescent="0.25">
      <c r="A106" s="10">
        <v>7</v>
      </c>
      <c r="B106" s="10" t="s">
        <v>79</v>
      </c>
      <c r="C106" s="1" t="s">
        <v>73</v>
      </c>
      <c r="D106" s="3">
        <v>5</v>
      </c>
      <c r="E106" s="3">
        <f t="shared" si="6"/>
        <v>6</v>
      </c>
      <c r="F106" s="6">
        <v>6</v>
      </c>
      <c r="G106" s="6">
        <f t="shared" si="4"/>
        <v>120</v>
      </c>
      <c r="H106" s="9">
        <f t="shared" si="7"/>
        <v>8.4</v>
      </c>
    </row>
    <row r="107" spans="1:8" x14ac:dyDescent="0.25">
      <c r="A107" s="10">
        <v>8</v>
      </c>
      <c r="B107" s="10" t="s">
        <v>79</v>
      </c>
      <c r="C107" s="1" t="s">
        <v>74</v>
      </c>
      <c r="D107" s="3">
        <v>2</v>
      </c>
      <c r="E107" s="3">
        <f t="shared" si="6"/>
        <v>14</v>
      </c>
      <c r="F107" s="6">
        <v>10</v>
      </c>
      <c r="G107" s="6">
        <f t="shared" si="4"/>
        <v>112</v>
      </c>
      <c r="H107" s="9">
        <f t="shared" si="7"/>
        <v>7.8400000000000007</v>
      </c>
    </row>
    <row r="108" spans="1:8" x14ac:dyDescent="0.25">
      <c r="A108" s="10">
        <v>9</v>
      </c>
      <c r="B108" s="10" t="s">
        <v>79</v>
      </c>
      <c r="C108" s="1" t="s">
        <v>74</v>
      </c>
      <c r="D108" s="3">
        <v>4</v>
      </c>
      <c r="E108" s="3">
        <f t="shared" si="6"/>
        <v>14</v>
      </c>
      <c r="F108" s="6">
        <v>10</v>
      </c>
      <c r="G108" s="6">
        <f t="shared" si="4"/>
        <v>224</v>
      </c>
      <c r="H108" s="9">
        <f t="shared" si="7"/>
        <v>15.680000000000001</v>
      </c>
    </row>
    <row r="109" spans="1:8" x14ac:dyDescent="0.25">
      <c r="A109" s="10">
        <v>10</v>
      </c>
      <c r="B109" s="10" t="s">
        <v>79</v>
      </c>
      <c r="C109" s="1" t="s">
        <v>75</v>
      </c>
      <c r="D109" s="3">
        <v>5</v>
      </c>
      <c r="E109" s="3">
        <f t="shared" si="6"/>
        <v>38</v>
      </c>
      <c r="F109" s="6">
        <v>22</v>
      </c>
      <c r="G109" s="6">
        <f t="shared" si="4"/>
        <v>760</v>
      </c>
      <c r="H109" s="9">
        <f t="shared" si="7"/>
        <v>53.2</v>
      </c>
    </row>
    <row r="110" spans="1:8" x14ac:dyDescent="0.25">
      <c r="A110" s="10">
        <v>11</v>
      </c>
      <c r="B110" s="10" t="s">
        <v>79</v>
      </c>
      <c r="C110" s="1" t="s">
        <v>76</v>
      </c>
      <c r="D110" s="3">
        <v>1</v>
      </c>
      <c r="E110" s="3">
        <f t="shared" si="6"/>
        <v>50</v>
      </c>
      <c r="F110" s="6">
        <v>28</v>
      </c>
      <c r="G110" s="6">
        <f t="shared" si="4"/>
        <v>200</v>
      </c>
      <c r="H110" s="9">
        <f t="shared" si="7"/>
        <v>14.000000000000002</v>
      </c>
    </row>
    <row r="111" spans="1:8" x14ac:dyDescent="0.25">
      <c r="A111" s="10">
        <v>12</v>
      </c>
      <c r="B111" s="10" t="s">
        <v>79</v>
      </c>
      <c r="C111" s="1" t="s">
        <v>77</v>
      </c>
      <c r="D111" s="3">
        <v>5</v>
      </c>
      <c r="E111" s="3">
        <f t="shared" si="6"/>
        <v>28</v>
      </c>
      <c r="F111" s="6">
        <v>17</v>
      </c>
      <c r="G111" s="6">
        <f t="shared" si="4"/>
        <v>560</v>
      </c>
      <c r="H111" s="9">
        <f t="shared" si="7"/>
        <v>39.200000000000003</v>
      </c>
    </row>
    <row r="112" spans="1:8" x14ac:dyDescent="0.25">
      <c r="A112" s="10">
        <v>13</v>
      </c>
      <c r="B112" s="10" t="s">
        <v>79</v>
      </c>
      <c r="C112" s="1" t="s">
        <v>78</v>
      </c>
      <c r="D112" s="3">
        <v>1</v>
      </c>
      <c r="E112" s="3">
        <f t="shared" si="6"/>
        <v>20</v>
      </c>
      <c r="F112" s="6">
        <v>13</v>
      </c>
      <c r="G112" s="6">
        <f t="shared" si="4"/>
        <v>80</v>
      </c>
      <c r="H112" s="9">
        <f t="shared" si="7"/>
        <v>5.6000000000000005</v>
      </c>
    </row>
    <row r="113" spans="1:8" x14ac:dyDescent="0.25">
      <c r="A113" s="10">
        <v>1</v>
      </c>
      <c r="B113" s="10" t="s">
        <v>114</v>
      </c>
      <c r="C113" s="1" t="s">
        <v>115</v>
      </c>
      <c r="D113" s="3">
        <v>3</v>
      </c>
      <c r="E113" s="3">
        <f t="shared" si="6"/>
        <v>12</v>
      </c>
      <c r="F113" s="6">
        <v>9</v>
      </c>
      <c r="G113" s="6">
        <f t="shared" si="4"/>
        <v>144</v>
      </c>
      <c r="H113" s="9">
        <f t="shared" si="7"/>
        <v>10.080000000000002</v>
      </c>
    </row>
    <row r="114" spans="1:8" x14ac:dyDescent="0.25">
      <c r="A114" s="10">
        <v>2</v>
      </c>
      <c r="B114" s="10" t="s">
        <v>114</v>
      </c>
      <c r="C114" s="1" t="s">
        <v>115</v>
      </c>
      <c r="D114" s="3">
        <v>5</v>
      </c>
      <c r="E114" s="3">
        <f t="shared" si="6"/>
        <v>12</v>
      </c>
      <c r="F114" s="6">
        <v>9</v>
      </c>
      <c r="G114" s="6">
        <f t="shared" si="4"/>
        <v>240</v>
      </c>
      <c r="H114" s="9">
        <f t="shared" si="7"/>
        <v>16.8</v>
      </c>
    </row>
    <row r="115" spans="1:8" x14ac:dyDescent="0.25">
      <c r="A115" s="10">
        <v>3</v>
      </c>
      <c r="B115" s="10" t="s">
        <v>114</v>
      </c>
      <c r="C115" s="1" t="s">
        <v>116</v>
      </c>
      <c r="D115" s="3">
        <v>5</v>
      </c>
      <c r="E115" s="3">
        <f t="shared" si="6"/>
        <v>20</v>
      </c>
      <c r="F115" s="6">
        <v>13</v>
      </c>
      <c r="G115" s="6">
        <f t="shared" si="4"/>
        <v>400</v>
      </c>
      <c r="H115" s="9">
        <f t="shared" si="7"/>
        <v>28.000000000000004</v>
      </c>
    </row>
    <row r="116" spans="1:8" x14ac:dyDescent="0.25">
      <c r="A116" s="10">
        <v>4</v>
      </c>
      <c r="B116" s="10" t="s">
        <v>114</v>
      </c>
      <c r="C116" s="1" t="s">
        <v>117</v>
      </c>
      <c r="D116" s="3">
        <v>3</v>
      </c>
      <c r="E116" s="3">
        <f t="shared" si="6"/>
        <v>28</v>
      </c>
      <c r="F116" s="6">
        <v>17</v>
      </c>
      <c r="G116" s="6">
        <f t="shared" si="4"/>
        <v>336</v>
      </c>
      <c r="H116" s="9">
        <f t="shared" si="7"/>
        <v>23.520000000000003</v>
      </c>
    </row>
    <row r="117" spans="1:8" x14ac:dyDescent="0.25">
      <c r="A117" s="12">
        <v>1</v>
      </c>
      <c r="B117" s="10" t="s">
        <v>114</v>
      </c>
      <c r="C117" s="1" t="s">
        <v>80</v>
      </c>
      <c r="D117" s="3">
        <v>2</v>
      </c>
      <c r="E117" s="3">
        <f t="shared" si="6"/>
        <v>30</v>
      </c>
      <c r="F117" s="6">
        <v>18</v>
      </c>
      <c r="G117" s="6">
        <f t="shared" si="4"/>
        <v>240</v>
      </c>
      <c r="H117" s="9">
        <f t="shared" si="7"/>
        <v>16.8</v>
      </c>
    </row>
    <row r="118" spans="1:8" x14ac:dyDescent="0.25">
      <c r="A118" s="12">
        <v>2</v>
      </c>
      <c r="B118" s="10" t="s">
        <v>114</v>
      </c>
      <c r="C118" s="1" t="s">
        <v>81</v>
      </c>
      <c r="D118" s="3">
        <v>4</v>
      </c>
      <c r="E118" s="3">
        <f t="shared" si="6"/>
        <v>44</v>
      </c>
      <c r="F118" s="6">
        <v>25</v>
      </c>
      <c r="G118" s="6">
        <f t="shared" si="4"/>
        <v>704</v>
      </c>
      <c r="H118" s="9">
        <f t="shared" si="7"/>
        <v>49.28</v>
      </c>
    </row>
    <row r="119" spans="1:8" x14ac:dyDescent="0.25">
      <c r="A119" s="12">
        <v>3</v>
      </c>
      <c r="B119" s="12" t="s">
        <v>88</v>
      </c>
      <c r="C119" s="1" t="s">
        <v>83</v>
      </c>
      <c r="D119" s="3">
        <v>1</v>
      </c>
      <c r="E119" s="3">
        <f t="shared" si="6"/>
        <v>84</v>
      </c>
      <c r="F119" s="6">
        <v>45</v>
      </c>
      <c r="G119" s="6">
        <f t="shared" si="4"/>
        <v>336</v>
      </c>
      <c r="H119" s="9">
        <f t="shared" si="7"/>
        <v>23.520000000000003</v>
      </c>
    </row>
    <row r="120" spans="1:8" x14ac:dyDescent="0.25">
      <c r="A120" s="12">
        <v>4</v>
      </c>
      <c r="B120" s="12" t="s">
        <v>88</v>
      </c>
      <c r="C120" s="1" t="s">
        <v>82</v>
      </c>
      <c r="D120" s="3">
        <v>5</v>
      </c>
      <c r="E120" s="3">
        <f t="shared" si="6"/>
        <v>36</v>
      </c>
      <c r="F120" s="6">
        <v>21</v>
      </c>
      <c r="G120" s="6">
        <f t="shared" si="4"/>
        <v>720</v>
      </c>
      <c r="H120" s="9">
        <f t="shared" si="7"/>
        <v>50.400000000000006</v>
      </c>
    </row>
    <row r="121" spans="1:8" x14ac:dyDescent="0.25">
      <c r="A121" s="12">
        <v>5</v>
      </c>
      <c r="B121" s="12" t="s">
        <v>88</v>
      </c>
      <c r="C121" s="1" t="s">
        <v>89</v>
      </c>
      <c r="D121" s="3">
        <v>5</v>
      </c>
      <c r="E121" s="3">
        <f t="shared" si="6"/>
        <v>8</v>
      </c>
      <c r="F121" s="6">
        <v>7</v>
      </c>
      <c r="G121" s="6">
        <f t="shared" si="4"/>
        <v>160</v>
      </c>
      <c r="H121" s="9">
        <f t="shared" si="7"/>
        <v>11.200000000000001</v>
      </c>
    </row>
    <row r="122" spans="1:8" x14ac:dyDescent="0.25">
      <c r="A122" s="12">
        <v>6</v>
      </c>
      <c r="B122" s="12" t="s">
        <v>88</v>
      </c>
      <c r="C122" s="1" t="s">
        <v>84</v>
      </c>
      <c r="D122" s="3">
        <v>2</v>
      </c>
      <c r="E122" s="3">
        <f t="shared" si="6"/>
        <v>30</v>
      </c>
      <c r="F122" s="6">
        <v>18</v>
      </c>
      <c r="G122" s="6">
        <f t="shared" si="4"/>
        <v>240</v>
      </c>
      <c r="H122" s="9">
        <f t="shared" si="7"/>
        <v>16.8</v>
      </c>
    </row>
    <row r="123" spans="1:8" x14ac:dyDescent="0.25">
      <c r="A123" s="12">
        <v>7</v>
      </c>
      <c r="B123" s="12" t="s">
        <v>88</v>
      </c>
      <c r="C123" s="1" t="s">
        <v>85</v>
      </c>
      <c r="D123" s="3">
        <v>5</v>
      </c>
      <c r="E123" s="3">
        <f t="shared" si="6"/>
        <v>4</v>
      </c>
      <c r="F123" s="6">
        <v>5</v>
      </c>
      <c r="G123" s="6">
        <f t="shared" si="4"/>
        <v>80</v>
      </c>
      <c r="H123" s="9">
        <f t="shared" si="7"/>
        <v>5.6000000000000005</v>
      </c>
    </row>
    <row r="124" spans="1:8" x14ac:dyDescent="0.25">
      <c r="A124" s="12">
        <v>8</v>
      </c>
      <c r="B124" s="12" t="s">
        <v>88</v>
      </c>
      <c r="C124" s="1" t="s">
        <v>86</v>
      </c>
      <c r="D124" s="3">
        <v>5</v>
      </c>
      <c r="E124" s="3">
        <f t="shared" si="6"/>
        <v>6</v>
      </c>
      <c r="F124" s="6">
        <v>6</v>
      </c>
      <c r="G124" s="6">
        <f t="shared" si="4"/>
        <v>120</v>
      </c>
      <c r="H124" s="9">
        <f t="shared" si="7"/>
        <v>8.4</v>
      </c>
    </row>
    <row r="125" spans="1:8" x14ac:dyDescent="0.25">
      <c r="A125" s="12">
        <v>9</v>
      </c>
      <c r="B125" s="12" t="s">
        <v>88</v>
      </c>
      <c r="C125" s="1" t="s">
        <v>87</v>
      </c>
      <c r="D125" s="3">
        <v>2</v>
      </c>
      <c r="E125" s="3">
        <f t="shared" si="6"/>
        <v>30</v>
      </c>
      <c r="F125" s="6">
        <v>18</v>
      </c>
      <c r="G125" s="6">
        <f t="shared" si="4"/>
        <v>240</v>
      </c>
      <c r="H125" s="9">
        <f t="shared" si="7"/>
        <v>16.8</v>
      </c>
    </row>
    <row r="126" spans="1:8" x14ac:dyDescent="0.25">
      <c r="A126" s="12">
        <v>10</v>
      </c>
      <c r="B126" s="12" t="s">
        <v>88</v>
      </c>
      <c r="C126" s="1" t="s">
        <v>83</v>
      </c>
      <c r="D126" s="3">
        <v>1</v>
      </c>
      <c r="E126" s="3">
        <f t="shared" si="6"/>
        <v>84</v>
      </c>
      <c r="F126" s="6">
        <v>45</v>
      </c>
      <c r="G126" s="6">
        <f t="shared" si="4"/>
        <v>336</v>
      </c>
      <c r="H126" s="9">
        <f t="shared" si="7"/>
        <v>23.520000000000003</v>
      </c>
    </row>
    <row r="127" spans="1:8" x14ac:dyDescent="0.25">
      <c r="A127" s="12">
        <v>1</v>
      </c>
      <c r="B127" s="12" t="s">
        <v>90</v>
      </c>
      <c r="C127" s="1" t="s">
        <v>91</v>
      </c>
      <c r="D127" s="3">
        <v>5</v>
      </c>
      <c r="E127" s="3">
        <f t="shared" si="6"/>
        <v>4</v>
      </c>
      <c r="F127" s="6">
        <v>5</v>
      </c>
      <c r="G127" s="6">
        <f t="shared" si="4"/>
        <v>80</v>
      </c>
      <c r="H127" s="9">
        <f t="shared" si="7"/>
        <v>5.6000000000000005</v>
      </c>
    </row>
    <row r="128" spans="1:8" x14ac:dyDescent="0.25">
      <c r="A128" s="12">
        <v>2</v>
      </c>
      <c r="B128" s="12" t="s">
        <v>90</v>
      </c>
      <c r="C128" s="1" t="s">
        <v>92</v>
      </c>
      <c r="D128" s="3">
        <v>5</v>
      </c>
      <c r="E128" s="3">
        <f t="shared" si="6"/>
        <v>8</v>
      </c>
      <c r="F128" s="6">
        <v>7</v>
      </c>
      <c r="G128" s="6">
        <f t="shared" si="4"/>
        <v>160</v>
      </c>
      <c r="H128" s="9">
        <f t="shared" si="7"/>
        <v>11.200000000000001</v>
      </c>
    </row>
    <row r="129" spans="1:8" x14ac:dyDescent="0.25">
      <c r="A129" s="12">
        <v>3</v>
      </c>
      <c r="B129" s="12" t="s">
        <v>90</v>
      </c>
      <c r="C129" s="1" t="s">
        <v>93</v>
      </c>
      <c r="D129" s="3">
        <v>3</v>
      </c>
      <c r="E129" s="3">
        <f t="shared" si="6"/>
        <v>24</v>
      </c>
      <c r="F129" s="6">
        <v>15</v>
      </c>
      <c r="G129" s="6">
        <f t="shared" si="4"/>
        <v>288</v>
      </c>
      <c r="H129" s="9">
        <f t="shared" si="7"/>
        <v>20.160000000000004</v>
      </c>
    </row>
    <row r="130" spans="1:8" x14ac:dyDescent="0.25">
      <c r="A130" s="12">
        <v>4</v>
      </c>
      <c r="B130" s="12" t="s">
        <v>90</v>
      </c>
      <c r="C130" s="1" t="s">
        <v>94</v>
      </c>
      <c r="D130" s="3">
        <v>5</v>
      </c>
      <c r="E130" s="3">
        <f t="shared" si="6"/>
        <v>30</v>
      </c>
      <c r="F130" s="6">
        <v>18</v>
      </c>
      <c r="G130" s="6">
        <f t="shared" si="4"/>
        <v>600</v>
      </c>
      <c r="H130" s="9">
        <f t="shared" ref="H130:H161" si="8">G130*$H$1</f>
        <v>42.000000000000007</v>
      </c>
    </row>
    <row r="131" spans="1:8" x14ac:dyDescent="0.25">
      <c r="A131" s="12">
        <v>5</v>
      </c>
      <c r="B131" s="12" t="s">
        <v>90</v>
      </c>
      <c r="C131" s="1" t="s">
        <v>95</v>
      </c>
      <c r="D131" s="3">
        <v>5</v>
      </c>
      <c r="E131" s="3">
        <f t="shared" ref="E131:E169" si="9">IF(F131&gt;=3,F131*2-6,0)</f>
        <v>50</v>
      </c>
      <c r="F131" s="6">
        <v>28</v>
      </c>
      <c r="G131" s="6">
        <f t="shared" si="4"/>
        <v>1000</v>
      </c>
      <c r="H131" s="9">
        <f t="shared" si="8"/>
        <v>70</v>
      </c>
    </row>
    <row r="132" spans="1:8" x14ac:dyDescent="0.25">
      <c r="A132" s="12">
        <v>6</v>
      </c>
      <c r="B132" s="12" t="s">
        <v>90</v>
      </c>
      <c r="C132" s="1" t="s">
        <v>95</v>
      </c>
      <c r="D132" s="3">
        <v>2</v>
      </c>
      <c r="E132" s="3">
        <f t="shared" si="9"/>
        <v>50</v>
      </c>
      <c r="F132" s="6">
        <v>28</v>
      </c>
      <c r="G132" s="6">
        <f t="shared" si="4"/>
        <v>400</v>
      </c>
      <c r="H132" s="9">
        <f t="shared" si="8"/>
        <v>28.000000000000004</v>
      </c>
    </row>
    <row r="133" spans="1:8" x14ac:dyDescent="0.25">
      <c r="A133" s="12">
        <v>7</v>
      </c>
      <c r="B133" s="12" t="s">
        <v>90</v>
      </c>
      <c r="C133" s="1" t="s">
        <v>96</v>
      </c>
      <c r="D133" s="3">
        <v>2</v>
      </c>
      <c r="E133" s="3">
        <f t="shared" si="9"/>
        <v>42</v>
      </c>
      <c r="F133" s="6">
        <v>24</v>
      </c>
      <c r="G133" s="6">
        <f t="shared" si="4"/>
        <v>336</v>
      </c>
      <c r="H133" s="9">
        <f t="shared" si="8"/>
        <v>23.520000000000003</v>
      </c>
    </row>
    <row r="134" spans="1:8" x14ac:dyDescent="0.25">
      <c r="A134" s="12">
        <v>8</v>
      </c>
      <c r="B134" s="12" t="s">
        <v>90</v>
      </c>
      <c r="C134" s="1" t="s">
        <v>97</v>
      </c>
      <c r="D134" s="3">
        <v>2</v>
      </c>
      <c r="E134" s="3">
        <f t="shared" si="9"/>
        <v>76</v>
      </c>
      <c r="F134" s="6">
        <v>41</v>
      </c>
      <c r="G134" s="6">
        <f t="shared" si="4"/>
        <v>608</v>
      </c>
      <c r="H134" s="9">
        <f t="shared" si="8"/>
        <v>42.56</v>
      </c>
    </row>
    <row r="135" spans="1:8" x14ac:dyDescent="0.25">
      <c r="A135" s="12">
        <v>9</v>
      </c>
      <c r="B135" s="12" t="s">
        <v>90</v>
      </c>
      <c r="C135" s="1" t="s">
        <v>91</v>
      </c>
      <c r="D135" s="3">
        <v>2</v>
      </c>
      <c r="E135" s="3">
        <f t="shared" si="9"/>
        <v>4</v>
      </c>
      <c r="F135" s="6">
        <v>5</v>
      </c>
      <c r="G135" s="6">
        <f t="shared" si="4"/>
        <v>32</v>
      </c>
      <c r="H135" s="9">
        <f t="shared" si="8"/>
        <v>2.2400000000000002</v>
      </c>
    </row>
    <row r="136" spans="1:8" x14ac:dyDescent="0.25">
      <c r="A136" s="12">
        <v>10</v>
      </c>
      <c r="B136" s="12" t="s">
        <v>90</v>
      </c>
      <c r="C136" s="1" t="s">
        <v>95</v>
      </c>
      <c r="D136" s="3">
        <v>1</v>
      </c>
      <c r="E136" s="3">
        <f t="shared" si="9"/>
        <v>50</v>
      </c>
      <c r="F136" s="6">
        <v>28</v>
      </c>
      <c r="G136" s="6">
        <f t="shared" si="4"/>
        <v>200</v>
      </c>
      <c r="H136" s="9">
        <f t="shared" si="8"/>
        <v>14.000000000000002</v>
      </c>
    </row>
    <row r="137" spans="1:8" x14ac:dyDescent="0.25">
      <c r="A137" s="12">
        <v>11</v>
      </c>
      <c r="B137" s="12" t="s">
        <v>90</v>
      </c>
      <c r="C137" s="1" t="s">
        <v>98</v>
      </c>
      <c r="D137" s="3">
        <v>4</v>
      </c>
      <c r="E137" s="3">
        <f t="shared" si="9"/>
        <v>48</v>
      </c>
      <c r="F137" s="6">
        <v>27</v>
      </c>
      <c r="G137" s="6">
        <f t="shared" si="4"/>
        <v>768</v>
      </c>
      <c r="H137" s="9">
        <f t="shared" si="8"/>
        <v>53.760000000000005</v>
      </c>
    </row>
    <row r="138" spans="1:8" x14ac:dyDescent="0.25">
      <c r="A138" s="12">
        <v>12</v>
      </c>
      <c r="B138" s="12" t="s">
        <v>90</v>
      </c>
      <c r="C138" s="1" t="s">
        <v>95</v>
      </c>
      <c r="D138" s="3">
        <v>1</v>
      </c>
      <c r="E138" s="3">
        <f t="shared" si="9"/>
        <v>50</v>
      </c>
      <c r="F138" s="6">
        <v>28</v>
      </c>
      <c r="G138" s="6">
        <f t="shared" si="4"/>
        <v>200</v>
      </c>
      <c r="H138" s="9">
        <f t="shared" si="8"/>
        <v>14.000000000000002</v>
      </c>
    </row>
    <row r="139" spans="1:8" x14ac:dyDescent="0.25">
      <c r="A139" s="12">
        <v>13</v>
      </c>
      <c r="B139" s="12" t="s">
        <v>90</v>
      </c>
      <c r="C139" s="1" t="s">
        <v>99</v>
      </c>
      <c r="D139" s="3">
        <v>2</v>
      </c>
      <c r="E139" s="3">
        <f t="shared" si="9"/>
        <v>46</v>
      </c>
      <c r="F139" s="6">
        <v>26</v>
      </c>
      <c r="G139" s="6">
        <f t="shared" si="4"/>
        <v>368</v>
      </c>
      <c r="H139" s="9">
        <f t="shared" si="8"/>
        <v>25.76</v>
      </c>
    </row>
    <row r="140" spans="1:8" x14ac:dyDescent="0.25">
      <c r="A140" s="12">
        <v>14</v>
      </c>
      <c r="B140" s="12" t="s">
        <v>90</v>
      </c>
      <c r="C140" s="1" t="s">
        <v>100</v>
      </c>
      <c r="D140" s="3">
        <v>4</v>
      </c>
      <c r="E140" s="3">
        <f t="shared" si="9"/>
        <v>42</v>
      </c>
      <c r="F140" s="6">
        <v>24</v>
      </c>
      <c r="G140" s="6">
        <f t="shared" si="4"/>
        <v>672</v>
      </c>
      <c r="H140" s="9">
        <f t="shared" si="8"/>
        <v>47.040000000000006</v>
      </c>
    </row>
    <row r="141" spans="1:8" x14ac:dyDescent="0.25">
      <c r="A141" s="12">
        <v>15</v>
      </c>
      <c r="B141" s="12" t="s">
        <v>90</v>
      </c>
      <c r="C141" s="1" t="s">
        <v>95</v>
      </c>
      <c r="D141" s="3">
        <v>2</v>
      </c>
      <c r="E141" s="3">
        <f t="shared" si="9"/>
        <v>50</v>
      </c>
      <c r="F141" s="6">
        <v>28</v>
      </c>
      <c r="G141" s="6">
        <f t="shared" si="4"/>
        <v>400</v>
      </c>
      <c r="H141" s="9">
        <f t="shared" si="8"/>
        <v>28.000000000000004</v>
      </c>
    </row>
    <row r="142" spans="1:8" x14ac:dyDescent="0.25">
      <c r="A142" s="12">
        <v>16</v>
      </c>
      <c r="B142" s="12" t="s">
        <v>90</v>
      </c>
      <c r="C142" s="1" t="s">
        <v>95</v>
      </c>
      <c r="D142" s="3">
        <v>1</v>
      </c>
      <c r="E142" s="3">
        <f t="shared" si="9"/>
        <v>50</v>
      </c>
      <c r="F142" s="6">
        <v>28</v>
      </c>
      <c r="G142" s="6">
        <f t="shared" si="4"/>
        <v>200</v>
      </c>
      <c r="H142" s="9">
        <f t="shared" si="8"/>
        <v>14.000000000000002</v>
      </c>
    </row>
    <row r="143" spans="1:8" x14ac:dyDescent="0.25">
      <c r="A143" s="12">
        <v>17</v>
      </c>
      <c r="B143" s="12" t="s">
        <v>90</v>
      </c>
      <c r="C143" s="1" t="s">
        <v>95</v>
      </c>
      <c r="D143" s="3">
        <v>1</v>
      </c>
      <c r="E143" s="3">
        <f t="shared" si="9"/>
        <v>50</v>
      </c>
      <c r="F143" s="6">
        <v>28</v>
      </c>
      <c r="G143" s="6">
        <f t="shared" si="4"/>
        <v>200</v>
      </c>
      <c r="H143" s="9">
        <f t="shared" si="8"/>
        <v>14.000000000000002</v>
      </c>
    </row>
    <row r="144" spans="1:8" x14ac:dyDescent="0.25">
      <c r="A144" s="12">
        <v>1</v>
      </c>
      <c r="B144" s="12" t="s">
        <v>110</v>
      </c>
      <c r="C144" s="1" t="s">
        <v>102</v>
      </c>
      <c r="D144" s="3">
        <v>2</v>
      </c>
      <c r="E144" s="3">
        <f t="shared" si="9"/>
        <v>12</v>
      </c>
      <c r="F144" s="6">
        <v>9</v>
      </c>
      <c r="G144" s="6">
        <f t="shared" si="4"/>
        <v>96</v>
      </c>
      <c r="H144" s="9">
        <f t="shared" si="8"/>
        <v>6.7200000000000006</v>
      </c>
    </row>
    <row r="145" spans="1:8" x14ac:dyDescent="0.25">
      <c r="A145" s="12">
        <v>2</v>
      </c>
      <c r="B145" s="12" t="s">
        <v>110</v>
      </c>
      <c r="C145" s="1" t="s">
        <v>103</v>
      </c>
      <c r="D145" s="3">
        <v>1</v>
      </c>
      <c r="E145" s="3">
        <f t="shared" si="9"/>
        <v>32</v>
      </c>
      <c r="F145" s="6">
        <v>19</v>
      </c>
      <c r="G145" s="6">
        <f t="shared" si="4"/>
        <v>128</v>
      </c>
      <c r="H145" s="9">
        <f t="shared" si="8"/>
        <v>8.9600000000000009</v>
      </c>
    </row>
    <row r="146" spans="1:8" x14ac:dyDescent="0.25">
      <c r="A146" s="12">
        <v>3</v>
      </c>
      <c r="B146" s="12" t="s">
        <v>110</v>
      </c>
      <c r="C146" s="1" t="s">
        <v>104</v>
      </c>
      <c r="D146" s="3">
        <v>5</v>
      </c>
      <c r="E146" s="3">
        <f t="shared" si="9"/>
        <v>8</v>
      </c>
      <c r="F146" s="6">
        <v>7</v>
      </c>
      <c r="G146" s="6">
        <f t="shared" si="4"/>
        <v>160</v>
      </c>
      <c r="H146" s="9">
        <f t="shared" si="8"/>
        <v>11.200000000000001</v>
      </c>
    </row>
    <row r="147" spans="1:8" x14ac:dyDescent="0.25">
      <c r="A147" s="12">
        <v>4</v>
      </c>
      <c r="B147" s="12" t="s">
        <v>110</v>
      </c>
      <c r="C147" s="1" t="s">
        <v>102</v>
      </c>
      <c r="D147" s="3">
        <v>1</v>
      </c>
      <c r="E147" s="3">
        <f t="shared" si="9"/>
        <v>12</v>
      </c>
      <c r="F147" s="6">
        <v>9</v>
      </c>
      <c r="G147" s="6">
        <f t="shared" si="4"/>
        <v>48</v>
      </c>
      <c r="H147" s="9">
        <f t="shared" si="8"/>
        <v>3.3600000000000003</v>
      </c>
    </row>
    <row r="148" spans="1:8" x14ac:dyDescent="0.25">
      <c r="A148" s="12">
        <v>5</v>
      </c>
      <c r="B148" s="12" t="s">
        <v>110</v>
      </c>
      <c r="C148" s="1" t="s">
        <v>102</v>
      </c>
      <c r="D148" s="3">
        <v>2</v>
      </c>
      <c r="E148" s="3">
        <f t="shared" si="9"/>
        <v>12</v>
      </c>
      <c r="F148" s="6">
        <v>9</v>
      </c>
      <c r="G148" s="6">
        <f t="shared" si="4"/>
        <v>96</v>
      </c>
      <c r="H148" s="9">
        <f t="shared" si="8"/>
        <v>6.7200000000000006</v>
      </c>
    </row>
    <row r="149" spans="1:8" x14ac:dyDescent="0.25">
      <c r="A149" s="12">
        <v>6</v>
      </c>
      <c r="B149" s="12" t="s">
        <v>110</v>
      </c>
      <c r="C149" s="1" t="s">
        <v>102</v>
      </c>
      <c r="D149" s="3">
        <v>5</v>
      </c>
      <c r="E149" s="3">
        <f t="shared" si="9"/>
        <v>12</v>
      </c>
      <c r="F149" s="6">
        <v>9</v>
      </c>
      <c r="G149" s="6">
        <f t="shared" si="4"/>
        <v>240</v>
      </c>
      <c r="H149" s="9">
        <f t="shared" si="8"/>
        <v>16.8</v>
      </c>
    </row>
    <row r="150" spans="1:8" x14ac:dyDescent="0.25">
      <c r="A150" s="12">
        <v>7</v>
      </c>
      <c r="B150" s="12" t="s">
        <v>110</v>
      </c>
      <c r="C150" s="1" t="s">
        <v>102</v>
      </c>
      <c r="D150" s="3">
        <v>1</v>
      </c>
      <c r="E150" s="3">
        <f t="shared" si="9"/>
        <v>12</v>
      </c>
      <c r="F150" s="6">
        <v>9</v>
      </c>
      <c r="G150" s="6">
        <f t="shared" si="4"/>
        <v>48</v>
      </c>
      <c r="H150" s="9">
        <f t="shared" si="8"/>
        <v>3.3600000000000003</v>
      </c>
    </row>
    <row r="151" spans="1:8" x14ac:dyDescent="0.25">
      <c r="A151" s="12">
        <v>8</v>
      </c>
      <c r="B151" s="12" t="s">
        <v>110</v>
      </c>
      <c r="C151" s="1" t="s">
        <v>105</v>
      </c>
      <c r="D151" s="3">
        <v>2</v>
      </c>
      <c r="E151" s="3">
        <f t="shared" si="9"/>
        <v>14</v>
      </c>
      <c r="F151" s="6">
        <v>10</v>
      </c>
      <c r="G151" s="6">
        <f t="shared" si="4"/>
        <v>112</v>
      </c>
      <c r="H151" s="9">
        <f t="shared" si="8"/>
        <v>7.8400000000000007</v>
      </c>
    </row>
    <row r="152" spans="1:8" x14ac:dyDescent="0.25">
      <c r="A152" s="12">
        <v>9</v>
      </c>
      <c r="B152" s="12" t="s">
        <v>110</v>
      </c>
      <c r="C152" s="1" t="s">
        <v>102</v>
      </c>
      <c r="D152" s="3">
        <v>4</v>
      </c>
      <c r="E152" s="3">
        <f t="shared" si="9"/>
        <v>12</v>
      </c>
      <c r="F152" s="6">
        <v>9</v>
      </c>
      <c r="G152" s="6">
        <f t="shared" si="4"/>
        <v>192</v>
      </c>
      <c r="H152" s="9">
        <f t="shared" si="8"/>
        <v>13.440000000000001</v>
      </c>
    </row>
    <row r="153" spans="1:8" x14ac:dyDescent="0.25">
      <c r="A153" s="12">
        <v>10</v>
      </c>
      <c r="B153" s="12" t="s">
        <v>110</v>
      </c>
      <c r="C153" s="1" t="s">
        <v>106</v>
      </c>
      <c r="D153" s="3">
        <v>5</v>
      </c>
      <c r="E153" s="3">
        <f t="shared" si="9"/>
        <v>38</v>
      </c>
      <c r="F153" s="6">
        <v>22</v>
      </c>
      <c r="G153" s="6">
        <f t="shared" si="4"/>
        <v>760</v>
      </c>
      <c r="H153" s="9">
        <f t="shared" si="8"/>
        <v>53.2</v>
      </c>
    </row>
    <row r="154" spans="1:8" x14ac:dyDescent="0.25">
      <c r="A154" s="12">
        <v>11</v>
      </c>
      <c r="B154" s="12" t="s">
        <v>110</v>
      </c>
      <c r="C154" s="1" t="s">
        <v>102</v>
      </c>
      <c r="D154" s="3">
        <v>3</v>
      </c>
      <c r="E154" s="3">
        <f t="shared" si="9"/>
        <v>12</v>
      </c>
      <c r="F154" s="6">
        <v>9</v>
      </c>
      <c r="G154" s="6">
        <f t="shared" si="4"/>
        <v>144</v>
      </c>
      <c r="H154" s="9">
        <f t="shared" si="8"/>
        <v>10.080000000000002</v>
      </c>
    </row>
    <row r="155" spans="1:8" x14ac:dyDescent="0.25">
      <c r="A155" s="12">
        <v>12</v>
      </c>
      <c r="B155" s="12" t="s">
        <v>110</v>
      </c>
      <c r="C155" s="1" t="s">
        <v>102</v>
      </c>
      <c r="D155" s="3">
        <v>2</v>
      </c>
      <c r="E155" s="3">
        <f t="shared" si="9"/>
        <v>12</v>
      </c>
      <c r="F155" s="6">
        <v>9</v>
      </c>
      <c r="G155" s="6">
        <f t="shared" si="4"/>
        <v>96</v>
      </c>
      <c r="H155" s="9">
        <f t="shared" si="8"/>
        <v>6.7200000000000006</v>
      </c>
    </row>
    <row r="156" spans="1:8" x14ac:dyDescent="0.25">
      <c r="A156" s="12">
        <v>13</v>
      </c>
      <c r="B156" s="12" t="s">
        <v>110</v>
      </c>
      <c r="C156" s="1" t="s">
        <v>102</v>
      </c>
      <c r="D156" s="3">
        <v>2</v>
      </c>
      <c r="E156" s="3">
        <f t="shared" si="9"/>
        <v>12</v>
      </c>
      <c r="F156" s="6">
        <v>9</v>
      </c>
      <c r="G156" s="6">
        <f t="shared" si="4"/>
        <v>96</v>
      </c>
      <c r="H156" s="9">
        <f t="shared" si="8"/>
        <v>6.7200000000000006</v>
      </c>
    </row>
    <row r="157" spans="1:8" x14ac:dyDescent="0.25">
      <c r="A157" s="12">
        <v>14</v>
      </c>
      <c r="B157" s="12" t="s">
        <v>110</v>
      </c>
      <c r="C157" s="1" t="s">
        <v>107</v>
      </c>
      <c r="D157" s="3">
        <v>3</v>
      </c>
      <c r="E157" s="3">
        <f t="shared" si="9"/>
        <v>8</v>
      </c>
      <c r="F157" s="6">
        <v>7</v>
      </c>
      <c r="G157" s="6">
        <f t="shared" si="4"/>
        <v>96</v>
      </c>
      <c r="H157" s="9">
        <f t="shared" si="8"/>
        <v>6.7200000000000006</v>
      </c>
    </row>
    <row r="158" spans="1:8" x14ac:dyDescent="0.25">
      <c r="A158" s="12">
        <v>15</v>
      </c>
      <c r="B158" s="12" t="s">
        <v>110</v>
      </c>
      <c r="C158" s="1" t="s">
        <v>102</v>
      </c>
      <c r="D158" s="3">
        <v>5</v>
      </c>
      <c r="E158" s="3">
        <f t="shared" si="9"/>
        <v>12</v>
      </c>
      <c r="F158" s="6">
        <v>9</v>
      </c>
      <c r="G158" s="6">
        <f t="shared" si="4"/>
        <v>240</v>
      </c>
      <c r="H158" s="9">
        <f t="shared" si="8"/>
        <v>16.8</v>
      </c>
    </row>
    <row r="159" spans="1:8" x14ac:dyDescent="0.25">
      <c r="A159" s="12">
        <v>16</v>
      </c>
      <c r="B159" s="12" t="s">
        <v>110</v>
      </c>
      <c r="C159" s="1" t="s">
        <v>103</v>
      </c>
      <c r="D159" s="3">
        <v>4</v>
      </c>
      <c r="E159" s="3">
        <f t="shared" si="9"/>
        <v>32</v>
      </c>
      <c r="F159" s="6">
        <v>19</v>
      </c>
      <c r="G159" s="6">
        <f t="shared" si="4"/>
        <v>512</v>
      </c>
      <c r="H159" s="9">
        <f t="shared" si="8"/>
        <v>35.840000000000003</v>
      </c>
    </row>
    <row r="160" spans="1:8" x14ac:dyDescent="0.25">
      <c r="A160" s="12">
        <v>17</v>
      </c>
      <c r="B160" s="12" t="s">
        <v>110</v>
      </c>
      <c r="C160" s="1" t="s">
        <v>102</v>
      </c>
      <c r="D160" s="3">
        <v>3</v>
      </c>
      <c r="E160" s="3">
        <f t="shared" si="9"/>
        <v>12</v>
      </c>
      <c r="F160" s="6">
        <v>9</v>
      </c>
      <c r="G160" s="6">
        <f t="shared" si="4"/>
        <v>144</v>
      </c>
      <c r="H160" s="9">
        <f t="shared" si="8"/>
        <v>10.080000000000002</v>
      </c>
    </row>
    <row r="161" spans="1:9" x14ac:dyDescent="0.25">
      <c r="A161" s="12">
        <v>18</v>
      </c>
      <c r="B161" s="12" t="s">
        <v>110</v>
      </c>
      <c r="C161" s="1" t="s">
        <v>102</v>
      </c>
      <c r="D161" s="3">
        <v>5</v>
      </c>
      <c r="E161" s="3">
        <f t="shared" si="9"/>
        <v>12</v>
      </c>
      <c r="F161" s="6">
        <v>9</v>
      </c>
      <c r="G161" s="6">
        <f t="shared" si="4"/>
        <v>240</v>
      </c>
      <c r="H161" s="9">
        <f t="shared" si="8"/>
        <v>16.8</v>
      </c>
    </row>
    <row r="162" spans="1:9" x14ac:dyDescent="0.25">
      <c r="A162" s="12">
        <v>19</v>
      </c>
      <c r="B162" s="12" t="s">
        <v>110</v>
      </c>
      <c r="C162" s="1" t="s">
        <v>102</v>
      </c>
      <c r="D162" s="3">
        <v>5</v>
      </c>
      <c r="E162" s="3">
        <f t="shared" si="9"/>
        <v>12</v>
      </c>
      <c r="F162" s="6">
        <v>9</v>
      </c>
      <c r="G162" s="6">
        <f t="shared" si="4"/>
        <v>240</v>
      </c>
      <c r="H162" s="9">
        <f t="shared" ref="H162:H193" si="10">G162*$H$1</f>
        <v>16.8</v>
      </c>
    </row>
    <row r="163" spans="1:9" x14ac:dyDescent="0.25">
      <c r="A163" s="12">
        <v>20</v>
      </c>
      <c r="B163" s="12" t="s">
        <v>110</v>
      </c>
      <c r="C163" s="1" t="s">
        <v>108</v>
      </c>
      <c r="D163" s="3">
        <v>1</v>
      </c>
      <c r="E163" s="3">
        <f t="shared" si="9"/>
        <v>48</v>
      </c>
      <c r="F163" s="6">
        <v>27</v>
      </c>
      <c r="G163" s="6">
        <f t="shared" si="4"/>
        <v>192</v>
      </c>
      <c r="H163" s="9">
        <f t="shared" si="10"/>
        <v>13.440000000000001</v>
      </c>
    </row>
    <row r="164" spans="1:9" x14ac:dyDescent="0.25">
      <c r="A164" s="12">
        <v>21</v>
      </c>
      <c r="B164" s="12" t="s">
        <v>110</v>
      </c>
      <c r="C164" s="1" t="s">
        <v>102</v>
      </c>
      <c r="D164" s="3">
        <v>1</v>
      </c>
      <c r="E164" s="3">
        <f t="shared" si="9"/>
        <v>12</v>
      </c>
      <c r="F164" s="6">
        <v>9</v>
      </c>
      <c r="G164" s="6">
        <f t="shared" si="4"/>
        <v>48</v>
      </c>
      <c r="H164" s="9">
        <f t="shared" si="10"/>
        <v>3.3600000000000003</v>
      </c>
    </row>
    <row r="165" spans="1:9" x14ac:dyDescent="0.25">
      <c r="A165" s="12">
        <v>22</v>
      </c>
      <c r="B165" s="12" t="s">
        <v>110</v>
      </c>
      <c r="C165" s="1" t="s">
        <v>103</v>
      </c>
      <c r="D165" s="3">
        <v>5</v>
      </c>
      <c r="E165" s="3">
        <f t="shared" si="9"/>
        <v>32</v>
      </c>
      <c r="F165" s="6">
        <v>19</v>
      </c>
      <c r="G165" s="6">
        <f t="shared" si="4"/>
        <v>640</v>
      </c>
      <c r="H165" s="9">
        <f t="shared" si="10"/>
        <v>44.800000000000004</v>
      </c>
    </row>
    <row r="166" spans="1:9" x14ac:dyDescent="0.25">
      <c r="A166" s="12">
        <v>23</v>
      </c>
      <c r="B166" s="12" t="s">
        <v>110</v>
      </c>
      <c r="C166" s="1" t="s">
        <v>109</v>
      </c>
      <c r="D166" s="3">
        <v>5</v>
      </c>
      <c r="E166" s="3">
        <f t="shared" si="9"/>
        <v>30</v>
      </c>
      <c r="F166" s="6">
        <v>18</v>
      </c>
      <c r="G166" s="6">
        <f t="shared" si="4"/>
        <v>600</v>
      </c>
      <c r="H166" s="9">
        <f t="shared" si="10"/>
        <v>42.000000000000007</v>
      </c>
    </row>
    <row r="167" spans="1:9" x14ac:dyDescent="0.25">
      <c r="A167" s="12">
        <v>24</v>
      </c>
      <c r="B167" s="12" t="s">
        <v>110</v>
      </c>
      <c r="C167" s="1" t="s">
        <v>102</v>
      </c>
      <c r="D167" s="3">
        <v>5</v>
      </c>
      <c r="E167" s="3">
        <f t="shared" si="9"/>
        <v>12</v>
      </c>
      <c r="F167" s="6">
        <v>9</v>
      </c>
      <c r="G167" s="6">
        <f t="shared" si="4"/>
        <v>240</v>
      </c>
      <c r="H167" s="9">
        <f t="shared" si="10"/>
        <v>16.8</v>
      </c>
    </row>
    <row r="168" spans="1:9" x14ac:dyDescent="0.25">
      <c r="A168" s="12">
        <v>25</v>
      </c>
      <c r="B168" s="12" t="s">
        <v>110</v>
      </c>
      <c r="C168" s="1" t="s">
        <v>102</v>
      </c>
      <c r="D168" s="3">
        <v>5</v>
      </c>
      <c r="E168" s="3">
        <f t="shared" si="9"/>
        <v>12</v>
      </c>
      <c r="F168" s="6">
        <v>9</v>
      </c>
      <c r="G168" s="6">
        <f t="shared" si="4"/>
        <v>240</v>
      </c>
      <c r="H168" s="9">
        <f t="shared" si="10"/>
        <v>16.8</v>
      </c>
    </row>
    <row r="169" spans="1:9" ht="15.75" thickBot="1" x14ac:dyDescent="0.3">
      <c r="A169" s="12">
        <v>26</v>
      </c>
      <c r="B169" s="12" t="s">
        <v>110</v>
      </c>
      <c r="C169" s="1" t="s">
        <v>104</v>
      </c>
      <c r="D169" s="17">
        <v>5</v>
      </c>
      <c r="E169" s="3">
        <f t="shared" si="9"/>
        <v>8</v>
      </c>
      <c r="F169" s="31">
        <v>7</v>
      </c>
      <c r="G169" s="31">
        <f t="shared" si="4"/>
        <v>160</v>
      </c>
      <c r="H169" s="32">
        <f t="shared" si="10"/>
        <v>11.200000000000001</v>
      </c>
    </row>
    <row r="170" spans="1:9" x14ac:dyDescent="0.25">
      <c r="A170" s="14"/>
      <c r="B170" s="14"/>
      <c r="C170" s="14"/>
      <c r="D170" s="21">
        <f>COUNT(D2:D169)</f>
        <v>168</v>
      </c>
      <c r="E170" s="23"/>
      <c r="F170" s="33">
        <v>1</v>
      </c>
      <c r="G170" s="34" t="s">
        <v>118</v>
      </c>
      <c r="H170" s="35">
        <f>SUM(H$1:H$169)*$F170</f>
        <v>4921.9100000000026</v>
      </c>
    </row>
    <row r="171" spans="1:9" ht="15.75" thickBot="1" x14ac:dyDescent="0.3">
      <c r="D171" s="22" t="s">
        <v>121</v>
      </c>
      <c r="E171" s="23"/>
      <c r="F171" s="36">
        <v>4</v>
      </c>
      <c r="G171" s="37" t="s">
        <v>125</v>
      </c>
      <c r="H171" s="38">
        <f>SUM(H$1:H$169)*$F171</f>
        <v>19687.64000000001</v>
      </c>
    </row>
    <row r="172" spans="1:9" ht="15.75" thickBot="1" x14ac:dyDescent="0.3">
      <c r="E172" s="26"/>
      <c r="F172" s="27" t="s">
        <v>119</v>
      </c>
      <c r="G172" s="39">
        <v>10</v>
      </c>
      <c r="H172" s="30">
        <f>COUNTIF(H$2:H$169,"&lt;"&amp;$G172)/$D$170</f>
        <v>0.18452380952380953</v>
      </c>
    </row>
    <row r="173" spans="1:9" ht="15.75" thickBot="1" x14ac:dyDescent="0.3">
      <c r="E173" s="24"/>
      <c r="F173" s="25" t="s">
        <v>120</v>
      </c>
      <c r="G173" s="28">
        <v>50</v>
      </c>
      <c r="H173" s="40">
        <f>COUNTIF(H$2:H$169,"&gt;"&amp;$G173)/$D$170</f>
        <v>0.18452380952380953</v>
      </c>
    </row>
    <row r="174" spans="1:9" ht="15.75" thickBot="1" x14ac:dyDescent="0.3">
      <c r="E174" s="29" t="s">
        <v>122</v>
      </c>
      <c r="G174" s="41" t="s">
        <v>124</v>
      </c>
      <c r="H174" s="42">
        <f>AVERAGE(H1:H169)</f>
        <v>29.123727810650902</v>
      </c>
      <c r="I174" s="41" t="s">
        <v>129</v>
      </c>
    </row>
    <row r="175" spans="1:9" x14ac:dyDescent="0.25">
      <c r="G175" s="42" t="s">
        <v>126</v>
      </c>
      <c r="H175" s="43">
        <f>MAX(H1:H169)</f>
        <v>190.4</v>
      </c>
      <c r="I175" s="41">
        <f>COUNTIF($H$2:$H$169,H175)</f>
        <v>1</v>
      </c>
    </row>
    <row r="176" spans="1:9" x14ac:dyDescent="0.25">
      <c r="G176" s="41" t="s">
        <v>127</v>
      </c>
      <c r="H176" s="43">
        <f>MIN(H2:H169)</f>
        <v>1.6800000000000002</v>
      </c>
      <c r="I176" s="41">
        <f>COUNTIF($H$2:$H$169,H176)</f>
        <v>1</v>
      </c>
    </row>
  </sheetData>
  <autoFilter ref="A1:H176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opLeftCell="E1" workbookViewId="0">
      <selection activeCell="L22" sqref="L22"/>
    </sheetView>
  </sheetViews>
  <sheetFormatPr defaultRowHeight="15" x14ac:dyDescent="0.25"/>
  <cols>
    <col min="1" max="1" width="32.42578125" bestFit="1" customWidth="1"/>
    <col min="2" max="2" width="16.42578125" customWidth="1"/>
    <col min="3" max="3" width="19.5703125" customWidth="1"/>
  </cols>
  <sheetData>
    <row r="1" spans="1:3" x14ac:dyDescent="0.25">
      <c r="A1" s="44" t="s">
        <v>130</v>
      </c>
      <c r="B1" t="s">
        <v>131</v>
      </c>
      <c r="C1" t="s">
        <v>132</v>
      </c>
    </row>
    <row r="2" spans="1:3" x14ac:dyDescent="0.25">
      <c r="A2" s="45" t="s">
        <v>37</v>
      </c>
      <c r="B2" s="47">
        <v>25.76</v>
      </c>
      <c r="C2" s="46">
        <v>1</v>
      </c>
    </row>
    <row r="3" spans="1:3" x14ac:dyDescent="0.25">
      <c r="A3" s="45" t="s">
        <v>33</v>
      </c>
      <c r="B3" s="47">
        <v>852.88000000000011</v>
      </c>
      <c r="C3" s="46">
        <v>25</v>
      </c>
    </row>
    <row r="4" spans="1:3" x14ac:dyDescent="0.25">
      <c r="A4" s="45" t="s">
        <v>63</v>
      </c>
      <c r="B4" s="47">
        <v>202.16000000000003</v>
      </c>
      <c r="C4" s="46">
        <v>12</v>
      </c>
    </row>
    <row r="5" spans="1:3" x14ac:dyDescent="0.25">
      <c r="A5" s="45" t="s">
        <v>40</v>
      </c>
      <c r="B5" s="47">
        <v>292.32000000000005</v>
      </c>
      <c r="C5" s="46">
        <v>8</v>
      </c>
    </row>
    <row r="6" spans="1:3" x14ac:dyDescent="0.25">
      <c r="A6" s="45" t="s">
        <v>70</v>
      </c>
      <c r="B6" s="47">
        <v>30.240000000000002</v>
      </c>
      <c r="C6" s="46">
        <v>1</v>
      </c>
    </row>
    <row r="7" spans="1:3" x14ac:dyDescent="0.25">
      <c r="A7" s="45" t="s">
        <v>88</v>
      </c>
      <c r="B7" s="47">
        <v>156.24000000000004</v>
      </c>
      <c r="C7" s="46">
        <v>8</v>
      </c>
    </row>
    <row r="8" spans="1:3" x14ac:dyDescent="0.25">
      <c r="A8" s="45" t="s">
        <v>36</v>
      </c>
      <c r="B8" s="47">
        <v>593.60000000000014</v>
      </c>
      <c r="C8" s="46">
        <v>10</v>
      </c>
    </row>
    <row r="9" spans="1:3" x14ac:dyDescent="0.25">
      <c r="A9" s="45" t="s">
        <v>113</v>
      </c>
      <c r="B9" s="47">
        <v>150.64000000000004</v>
      </c>
      <c r="C9" s="46">
        <v>4</v>
      </c>
    </row>
    <row r="10" spans="1:3" x14ac:dyDescent="0.25">
      <c r="A10" s="45" t="s">
        <v>79</v>
      </c>
      <c r="B10" s="47">
        <v>202.16</v>
      </c>
      <c r="C10" s="46">
        <v>13</v>
      </c>
    </row>
    <row r="11" spans="1:3" x14ac:dyDescent="0.25">
      <c r="A11" s="45" t="s">
        <v>110</v>
      </c>
      <c r="B11" s="47">
        <v>406.56000000000012</v>
      </c>
      <c r="C11" s="46">
        <v>26</v>
      </c>
    </row>
    <row r="12" spans="1:3" x14ac:dyDescent="0.25">
      <c r="A12" s="45" t="s">
        <v>35</v>
      </c>
      <c r="B12" s="47">
        <v>188.72</v>
      </c>
      <c r="C12" s="46">
        <v>9</v>
      </c>
    </row>
    <row r="13" spans="1:3" x14ac:dyDescent="0.25">
      <c r="A13" s="45" t="s">
        <v>90</v>
      </c>
      <c r="B13" s="47">
        <v>455.84000000000003</v>
      </c>
      <c r="C13" s="46">
        <v>17</v>
      </c>
    </row>
    <row r="14" spans="1:3" x14ac:dyDescent="0.25">
      <c r="A14" s="45" t="s">
        <v>62</v>
      </c>
      <c r="B14" s="47">
        <v>996.24000000000024</v>
      </c>
      <c r="C14" s="46">
        <v>20</v>
      </c>
    </row>
    <row r="15" spans="1:3" x14ac:dyDescent="0.25">
      <c r="A15" s="45" t="s">
        <v>34</v>
      </c>
      <c r="B15" s="47">
        <v>224</v>
      </c>
      <c r="C15" s="46">
        <v>8</v>
      </c>
    </row>
    <row r="16" spans="1:3" x14ac:dyDescent="0.25">
      <c r="A16" s="45" t="s">
        <v>114</v>
      </c>
      <c r="B16" s="47">
        <v>144.48000000000002</v>
      </c>
      <c r="C16" s="46">
        <v>6</v>
      </c>
    </row>
    <row r="17" spans="1:3" x14ac:dyDescent="0.25">
      <c r="A17" s="45" t="s">
        <v>112</v>
      </c>
      <c r="B17" s="47">
        <v>4921.84</v>
      </c>
      <c r="C17" s="46">
        <v>168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 7 cnt </vt:lpstr>
      <vt:lpstr>lėšų poreikis  ugdymo įstaigai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Mokytojas</dc:creator>
  <cp:lastModifiedBy>Jolitėlė</cp:lastModifiedBy>
  <dcterms:created xsi:type="dcterms:W3CDTF">2019-09-19T13:42:34Z</dcterms:created>
  <dcterms:modified xsi:type="dcterms:W3CDTF">2020-05-18T10:52:31Z</dcterms:modified>
</cp:coreProperties>
</file>